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<sst xmlns="http://schemas.openxmlformats.org/spreadsheetml/2006/main" count="715" uniqueCount="298">
  <si>
    <t>攀枝花市仁和区文化广播电视和旅游局             2022年部门预算</t>
  </si>
  <si>
    <t xml:space="preserve">
表1</t>
  </si>
  <si>
    <t xml:space="preserve"> </t>
  </si>
  <si>
    <t>部门收支总表</t>
  </si>
  <si>
    <t>部门：攀枝花市仁和区文化广播电视和旅游局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</si>
  <si>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</si>
  <si>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</si>
  <si>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</si>
  <si>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</si>
  <si>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</si>
  <si>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</si>
  <si>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</si>
  <si>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</si>
  <si>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</si>
  <si>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</si>
  <si>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</si>
  <si>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</si>
  <si>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</si>
  <si>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</si>
  <si>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</si>
  <si>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</si>
  <si>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</si>
  <si>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</si>
  <si>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</si>
  <si>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</si>
  <si>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</si>
  <si>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</si>
  <si>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</si>
  <si>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</si>
  <si>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</si>
  <si>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</si>
  <si>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</si>
  <si>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</si>
  <si>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</si>
  <si>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</si>
  <si>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</si>
  <si>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</si>
  <si>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</si>
  <si>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</si>
  <si>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</si>
  <si>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</si>
  <si>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</si>
  <si>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</si>
  <si>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</si>
  <si>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</si>
  <si>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</si>
  <si>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</si>
  <si>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</si>
  <si>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</si>
  <si>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</si>
  <si>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</si>
  <si>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</si>
  <si>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</si>
  <si>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</si>
  <si>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</si>
  <si>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</si>
  <si>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</si>
  <si>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</si>
  <si>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</si>
  <si>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</si>
  <si>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</si>
  <si>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</si>
  <si>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</si>
  <si>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</si>
  <si>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</si>
  <si>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</si>
  <si>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</si>
  <si>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</si>
  <si>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</si>
  <si>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</si>
  <si>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</si>
  <si>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</si>
  <si>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160001</t>
  </si>
  <si>
    <r>
      <rPr>
        <sz val="11"/>
        <rFont val="宋体"/>
        <charset val="134"/>
      </rPr>
      <t>攀枝花市仁和区文化广播电视和旅游局</t>
    </r>
  </si>
  <si>
    <t>163001</t>
  </si>
  <si>
    <r>
      <rPr>
        <sz val="11"/>
        <rFont val="宋体"/>
        <charset val="134"/>
      </rPr>
      <t>攀枝花市仁和区文化馆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</si>
  <si>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</si>
  <si>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</si>
  <si>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</si>
  <si>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</si>
  <si>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</si>
  <si>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</si>
  <si>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</si>
  <si>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</si>
  <si>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</si>
  <si>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</si>
  <si>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</si>
  <si>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</si>
  <si>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</si>
  <si>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</si>
  <si>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t>207</t>
  </si>
  <si>
    <t>01</t>
  </si>
  <si>
    <t>04</t>
  </si>
  <si>
    <t> 图书馆</t>
  </si>
  <si>
    <r>
      <rPr>
        <sz val="11"/>
        <rFont val="宋体"/>
        <charset val="134"/>
      </rPr>
      <t> 行政运行</t>
    </r>
  </si>
  <si>
    <t>09</t>
  </si>
  <si>
    <r>
      <rPr>
        <sz val="11"/>
        <rFont val="宋体"/>
        <charset val="134"/>
      </rPr>
      <t> 群众文化</t>
    </r>
  </si>
  <si>
    <t>99</t>
  </si>
  <si>
    <r>
      <rPr>
        <sz val="11"/>
        <rFont val="宋体"/>
        <charset val="134"/>
      </rPr>
      <t> 其他文化和旅游支出</t>
    </r>
  </si>
  <si>
    <r>
      <rPr>
        <sz val="11"/>
        <rFont val="宋体"/>
        <charset val="134"/>
      </rPr>
      <t> 文物保护</t>
    </r>
  </si>
  <si>
    <r>
      <rPr>
        <sz val="11"/>
        <rFont val="宋体"/>
        <charset val="134"/>
      </rPr>
      <t> 其他文化旅游体育与传媒支出</t>
    </r>
  </si>
  <si>
    <t>212</t>
  </si>
  <si>
    <t>08</t>
  </si>
  <si>
    <t>15</t>
  </si>
  <si>
    <r>
      <rPr>
        <sz val="11"/>
        <rFont val="宋体"/>
        <charset val="134"/>
      </rPr>
      <t> 农村社会事业支出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</si>
  <si>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</si>
  <si>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</si>
  <si>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</si>
  <si>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行政单位离退休</t>
    </r>
  </si>
  <si>
    <t>210</t>
  </si>
  <si>
    <t>11</t>
  </si>
  <si>
    <t>03</t>
  </si>
  <si>
    <r>
      <rPr>
        <sz val="11"/>
        <rFont val="宋体"/>
        <charset val="134"/>
      </rPr>
      <t> 公务员医疗补助</t>
    </r>
  </si>
  <si>
    <r>
      <rPr>
        <sz val="11"/>
        <rFont val="宋体"/>
        <charset val="134"/>
      </rPr>
      <t> 土地开发支出</t>
    </r>
  </si>
  <si>
    <r>
      <rPr>
        <sz val="11"/>
        <rFont val="宋体"/>
        <charset val="134"/>
      </rPr>
      <t> 博物馆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</si>
  <si>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</si>
  <si>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行政单位医疗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</si>
  <si>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</si>
  <si>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</si>
  <si>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</si>
  <si>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</si>
  <si>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</si>
  <si>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</si>
  <si>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</si>
  <si>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</si>
  <si>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</si>
  <si>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</si>
  <si>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</si>
  <si>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</si>
  <si>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</si>
  <si>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</si>
  <si>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</si>
  <si>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</si>
  <si>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</si>
  <si>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</si>
  <si>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</si>
  <si>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</si>
  <si>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</si>
  <si>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</si>
  <si>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</si>
  <si>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</si>
  <si>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</si>
  <si>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</si>
  <si>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</si>
  <si>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</si>
  <si>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</si>
  <si>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</si>
  <si>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</si>
  <si>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</si>
  <si>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</si>
  <si>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</si>
  <si>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</si>
  <si>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</si>
  <si>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</si>
  <si>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</si>
  <si>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</si>
  <si>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</si>
  <si>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</si>
  <si>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</si>
  <si>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</si>
  <si>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</si>
  <si>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</si>
  <si>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</si>
  <si>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</si>
  <si>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</si>
  <si>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</si>
  <si>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</si>
  <si>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攀枝花市仁和区文化广播电视和旅游局</t>
    </r>
  </si>
  <si>
    <r>
      <rPr>
        <sz val="11"/>
        <rFont val="宋体"/>
        <charset val="134"/>
      </rPr>
      <t>  商品和服务支出</t>
    </r>
  </si>
  <si>
    <t>29</t>
  </si>
  <si>
    <r>
      <rPr>
        <sz val="11"/>
        <rFont val="宋体"/>
        <charset val="134"/>
      </rPr>
      <t>   福利费</t>
    </r>
  </si>
  <si>
    <t>28</t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</si>
  <si>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</si>
  <si>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</si>
  <si>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</si>
  <si>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其他商品和服务支出</t>
    </r>
  </si>
  <si>
    <t>27</t>
  </si>
  <si>
    <r>
      <rPr>
        <sz val="11"/>
        <rFont val="宋体"/>
        <charset val="134"/>
      </rPr>
      <t>   委托业务费</t>
    </r>
  </si>
  <si>
    <t>07</t>
  </si>
  <si>
    <r>
      <rPr>
        <sz val="11"/>
        <rFont val="宋体"/>
        <charset val="134"/>
      </rPr>
      <t>   邮电费</t>
    </r>
  </si>
  <si>
    <t>31</t>
  </si>
  <si>
    <r>
      <rPr>
        <sz val="11"/>
        <rFont val="宋体"/>
        <charset val="134"/>
      </rPr>
      <t>   公务用车运行维护费</t>
    </r>
  </si>
  <si>
    <t>26</t>
  </si>
  <si>
    <r>
      <rPr>
        <sz val="11"/>
        <rFont val="宋体"/>
        <charset val="134"/>
      </rPr>
      <t>   劳务费</t>
    </r>
  </si>
  <si>
    <t>39</t>
  </si>
  <si>
    <r>
      <rPr>
        <sz val="11"/>
        <rFont val="宋体"/>
        <charset val="134"/>
      </rPr>
      <t>   其他交通费用</t>
    </r>
  </si>
  <si>
    <t>06</t>
  </si>
  <si>
    <r>
      <rPr>
        <sz val="11"/>
        <rFont val="宋体"/>
        <charset val="134"/>
      </rPr>
      <t>   电费</t>
    </r>
  </si>
  <si>
    <t>17</t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</si>
  <si>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</si>
  <si>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</si>
  <si>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差旅费</t>
    </r>
  </si>
  <si>
    <t>13</t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</si>
  <si>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</si>
  <si>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</si>
  <si>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</si>
  <si>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</si>
  <si>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</si>
  <si>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</si>
  <si>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</si>
  <si>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</si>
  <si>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</si>
  <si>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</si>
  <si>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</si>
  <si>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</si>
  <si>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</si>
  <si>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</si>
  <si>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</si>
  <si>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</si>
  <si>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   办公设备购置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</si>
  <si>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</si>
  <si>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</si>
  <si>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</si>
  <si>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攀枝花市仁和区文化广播电视和旅游局部门</t>
    </r>
  </si>
  <si>
    <t>160</t>
  </si>
  <si>
    <r>
      <rPr>
        <sz val="11"/>
        <rFont val="宋体"/>
        <charset val="134"/>
      </rPr>
      <t> 图书馆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</si>
  <si>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</si>
  <si>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</si>
  <si>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</si>
  <si>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</si>
  <si>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</si>
  <si>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</si>
  <si>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</si>
  <si>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</si>
  <si>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</si>
  <si>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</si>
  <si>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</si>
  <si>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</si>
  <si>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</si>
  <si>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</si>
  <si>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</si>
  <si>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</si>
  <si>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31</t>
    </r>
  </si>
  <si>
    <t>  公务用车运行维护费</t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</si>
  <si>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</si>
  <si>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</si>
  <si>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</si>
  <si>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</si>
  <si>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02</t>
    </r>
  </si>
  <si>
    <t>  印刷费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</si>
  <si>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</si>
  <si>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</si>
  <si>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</si>
  <si>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</si>
  <si>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</si>
  <si>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</si>
  <si>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</si>
  <si>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</si>
  <si>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</si>
  <si>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</si>
  <si>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</si>
  <si>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</si>
  <si>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</si>
  <si>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</si>
  <si>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</si>
  <si>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</si>
  <si>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</si>
  <si>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</si>
  <si>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</si>
  <si>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</si>
  <si>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</si>
  <si>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</si>
  <si>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</si>
  <si>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</si>
  <si>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其他对个人和家庭的补助</t>
    </r>
  </si>
  <si>
    <r>
      <rPr>
        <sz val="11"/>
        <rFont val="宋体"/>
        <charset val="134"/>
      </rPr>
      <t>  退休费</t>
    </r>
  </si>
  <si>
    <t>表3-2</t>
  </si>
  <si>
    <t>一般公共预算项目支出预算表</t>
  </si>
  <si>
    <t>金额</t>
  </si>
  <si>
    <t>  攀财资教〔2021〕102号2021年省级公共文化服务体系建设专项（苴却砚文化旅游区文化保护传承利用与旅游融合）</t>
  </si>
  <si>
    <t>  攀财资教〔2021〕67号中央支持地方公共文化服务体系建设补助资金（图书采购农家书屋）</t>
  </si>
  <si>
    <t>  攀财资教〔2021〕67号中央支持地方公共文化服务体系建设补助资金（全市竞进拉练备选点位提升改造费）</t>
  </si>
  <si>
    <r>
      <rPr>
        <sz val="11"/>
        <rFont val="宋体"/>
        <charset val="134"/>
      </rPr>
      <t>  文化馆免费开放区级配套经费</t>
    </r>
  </si>
  <si>
    <t>  攀财资教〔2021〕57号回龙湾洞穴遗址保护及旧石器调查</t>
  </si>
  <si>
    <t>  攀财资教〔2021〕57号回龙湾洞穴遗址保护及旧石器调查勘察</t>
  </si>
  <si>
    <r>
      <rPr>
        <sz val="11"/>
        <rFont val="宋体"/>
        <charset val="134"/>
      </rPr>
      <t>  图书馆免费开放区级配套经费</t>
    </r>
  </si>
  <si>
    <t>  中央支持地方公共文化服务体系建设补助资金（志愿者费用）</t>
  </si>
  <si>
    <t>  自收自支人员经费</t>
  </si>
  <si>
    <t>  苴却砚博物馆日常管理及运行维护经费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</si>
  <si>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</si>
  <si>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</si>
  <si>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</si>
  <si>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</si>
  <si>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</si>
  <si>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</si>
  <si>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</si>
  <si>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</si>
  <si>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</si>
  <si>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</si>
  <si>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</si>
  <si>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</si>
  <si>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攀枝花市仁和区文化广播电视和旅游局</t>
  </si>
  <si>
    <t>表4-1</t>
  </si>
  <si>
    <t>政府性基金预算“三公”经费支出预算表</t>
  </si>
  <si>
    <t>本表无数据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</si>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</sst>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1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1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21" applyNumberFormat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31" fillId="14" borderId="22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4" fontId="2" fillId="0" borderId="15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>
      <alignment vertical="center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7" xfId="0" applyFont="1" applyBorder="1">
      <alignment vertical="center"/>
    </xf>
    <xf numFmtId="4" fontId="10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2" sqref="A2"/>
    </sheetView>
  </sheetViews>
  <sheetFormatPr defaultColWidth="10" defaultRowHeight="14.4" outlineLevelRow="2"/>
  <cols>
    <col min="1" max="1" width="143.62037037037" customWidth="1"/>
  </cols>
  <sheetData>
    <row r="1" ht="85" customHeight="1" spans="1:1">
      <c r="A1" s="90"/>
    </row>
    <row r="2" ht="195.55" customHeight="1" spans="1:1">
      <c r="A2" s="91" t="s">
        <v>0</v>
      </c>
    </row>
    <row r="3" ht="146.65" customHeight="1" spans="1:1">
      <c r="A3" s="92">
        <v>44833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G15" sqref="G15:G17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279</v>
      </c>
      <c r="J1" s="6"/>
    </row>
    <row r="2" ht="22.8" customHeight="1" spans="1:10">
      <c r="A2" s="1"/>
      <c r="B2" s="3" t="s">
        <v>280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281</v>
      </c>
      <c r="C4" s="7" t="s">
        <v>70</v>
      </c>
      <c r="D4" s="7" t="s">
        <v>282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283</v>
      </c>
      <c r="F5" s="7" t="s">
        <v>284</v>
      </c>
      <c r="G5" s="7"/>
      <c r="H5" s="7"/>
      <c r="I5" s="7" t="s">
        <v>285</v>
      </c>
      <c r="J5" s="24"/>
    </row>
    <row r="6" ht="24.4" customHeight="1" spans="1:10">
      <c r="A6" s="8"/>
      <c r="B6" s="7"/>
      <c r="C6" s="7"/>
      <c r="D6" s="7"/>
      <c r="E6" s="30"/>
      <c r="F6" s="7" t="s">
        <v>166</v>
      </c>
      <c r="G6" s="7" t="s">
        <v>286</v>
      </c>
      <c r="H6" s="7" t="s">
        <v>287</v>
      </c>
      <c r="I6" s="7"/>
      <c r="J6" s="25"/>
    </row>
    <row r="7" ht="22.8" customHeight="1" spans="1:10">
      <c r="A7" s="9"/>
      <c r="B7" s="10"/>
      <c r="C7" s="10" t="s">
        <v>71</v>
      </c>
      <c r="D7" s="11">
        <v>6.97</v>
      </c>
      <c r="E7" s="11"/>
      <c r="F7" s="11">
        <v>4</v>
      </c>
      <c r="G7" s="11"/>
      <c r="H7" s="11">
        <v>4</v>
      </c>
      <c r="I7" s="11">
        <v>2.97</v>
      </c>
      <c r="J7" s="26"/>
    </row>
    <row r="8" ht="22.8" customHeight="1" spans="1:10">
      <c r="A8" s="8"/>
      <c r="B8" s="31"/>
      <c r="C8" s="32" t="s">
        <v>22</v>
      </c>
      <c r="D8" s="33">
        <v>6.97</v>
      </c>
      <c r="E8" s="33"/>
      <c r="F8" s="33">
        <v>4</v>
      </c>
      <c r="G8" s="33"/>
      <c r="H8" s="33">
        <v>4</v>
      </c>
      <c r="I8" s="33">
        <v>2.97</v>
      </c>
      <c r="J8" s="24"/>
    </row>
    <row r="9" ht="22.8" customHeight="1" spans="1:10">
      <c r="A9" s="8"/>
      <c r="B9" s="31">
        <v>160</v>
      </c>
      <c r="C9" s="32" t="s">
        <v>167</v>
      </c>
      <c r="D9" s="34">
        <v>6.97</v>
      </c>
      <c r="E9" s="34"/>
      <c r="F9" s="34">
        <v>4</v>
      </c>
      <c r="G9" s="34"/>
      <c r="H9" s="34">
        <v>4</v>
      </c>
      <c r="I9" s="34">
        <v>2.97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  <row r="15" spans="7:7">
      <c r="G15">
        <v>31.72</v>
      </c>
    </row>
    <row r="16" spans="7:7">
      <c r="G16">
        <v>7.45</v>
      </c>
    </row>
    <row r="17" spans="7:7">
      <c r="G17">
        <v>13.21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288</v>
      </c>
      <c r="J1" s="6"/>
    </row>
    <row r="2" ht="22.8" customHeight="1" spans="1:10">
      <c r="A2" s="1"/>
      <c r="B2" s="3" t="s">
        <v>289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290</v>
      </c>
      <c r="H4" s="7"/>
      <c r="I4" s="7"/>
      <c r="J4" s="24"/>
    </row>
    <row r="5" ht="24.4" customHeight="1" spans="1:10">
      <c r="A5" s="8"/>
      <c r="B5" s="7" t="s">
        <v>82</v>
      </c>
      <c r="C5" s="7"/>
      <c r="D5" s="7"/>
      <c r="E5" s="7" t="s">
        <v>69</v>
      </c>
      <c r="F5" s="7" t="s">
        <v>70</v>
      </c>
      <c r="G5" s="7" t="s">
        <v>58</v>
      </c>
      <c r="H5" s="7" t="s">
        <v>78</v>
      </c>
      <c r="I5" s="7" t="s">
        <v>79</v>
      </c>
      <c r="J5" s="24"/>
    </row>
    <row r="6" ht="24.4" customHeight="1" spans="1:10">
      <c r="A6" s="8"/>
      <c r="B6" s="7" t="s">
        <v>83</v>
      </c>
      <c r="C6" s="7" t="s">
        <v>84</v>
      </c>
      <c r="D6" s="7" t="s">
        <v>85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v>255.43</v>
      </c>
      <c r="H7" s="11"/>
      <c r="I7" s="11">
        <v>255.43</v>
      </c>
      <c r="J7" s="26"/>
    </row>
    <row r="8" ht="22.8" customHeight="1" spans="1:10">
      <c r="A8" s="8"/>
      <c r="B8" s="31"/>
      <c r="C8" s="31"/>
      <c r="D8" s="31"/>
      <c r="E8" s="31"/>
      <c r="F8" s="32" t="s">
        <v>22</v>
      </c>
      <c r="G8" s="33">
        <v>255.43</v>
      </c>
      <c r="H8" s="33"/>
      <c r="I8" s="33">
        <v>255.43</v>
      </c>
      <c r="J8" s="24"/>
    </row>
    <row r="9" ht="22.8" customHeight="1" spans="1:10">
      <c r="A9" s="8"/>
      <c r="B9" s="31"/>
      <c r="C9" s="31"/>
      <c r="D9" s="31"/>
      <c r="E9" s="31">
        <v>160</v>
      </c>
      <c r="F9" s="35" t="s">
        <v>291</v>
      </c>
      <c r="G9" s="33">
        <f>G10+G11</f>
        <v>255.43</v>
      </c>
      <c r="H9" s="33"/>
      <c r="I9" s="33">
        <v>255.43</v>
      </c>
      <c r="J9" s="24"/>
    </row>
    <row r="10" ht="22.8" customHeight="1" spans="1:10">
      <c r="A10" s="8"/>
      <c r="B10" s="31" t="s">
        <v>101</v>
      </c>
      <c r="C10" s="31" t="s">
        <v>102</v>
      </c>
      <c r="D10" s="31" t="s">
        <v>103</v>
      </c>
      <c r="E10" s="31">
        <v>160</v>
      </c>
      <c r="F10" s="32" t="s">
        <v>104</v>
      </c>
      <c r="G10" s="33">
        <f>21.95+151.61</f>
        <v>173.56</v>
      </c>
      <c r="H10" s="34"/>
      <c r="I10" s="34">
        <v>173.56</v>
      </c>
      <c r="J10" s="25"/>
    </row>
    <row r="11" ht="22.8" customHeight="1" spans="1:10">
      <c r="A11" s="8"/>
      <c r="B11" s="31" t="s">
        <v>101</v>
      </c>
      <c r="C11" s="31" t="s">
        <v>102</v>
      </c>
      <c r="D11" s="31" t="s">
        <v>88</v>
      </c>
      <c r="E11" s="31">
        <v>160</v>
      </c>
      <c r="F11" s="32" t="s">
        <v>113</v>
      </c>
      <c r="G11" s="33">
        <v>81.87</v>
      </c>
      <c r="H11" s="34"/>
      <c r="I11" s="34">
        <v>81.87</v>
      </c>
      <c r="J11" s="25"/>
    </row>
    <row r="12" ht="9.75" customHeight="1" spans="1:10">
      <c r="A12" s="19"/>
      <c r="B12" s="20"/>
      <c r="C12" s="20"/>
      <c r="D12" s="20"/>
      <c r="E12" s="20"/>
      <c r="F12" s="19"/>
      <c r="G12" s="19"/>
      <c r="H12" s="19"/>
      <c r="I12" s="19"/>
      <c r="J12" s="27"/>
    </row>
  </sheetData>
  <mergeCells count="12">
    <mergeCell ref="B1:D1"/>
    <mergeCell ref="B2:I2"/>
    <mergeCell ref="B3:F3"/>
    <mergeCell ref="B4:F4"/>
    <mergeCell ref="G4:I4"/>
    <mergeCell ref="B5:D5"/>
    <mergeCell ref="A10:A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292</v>
      </c>
      <c r="J1" s="6"/>
    </row>
    <row r="2" ht="22.8" customHeight="1" spans="1:10">
      <c r="A2" s="1"/>
      <c r="B2" s="3" t="s">
        <v>293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281</v>
      </c>
      <c r="C4" s="7" t="s">
        <v>70</v>
      </c>
      <c r="D4" s="7" t="s">
        <v>282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283</v>
      </c>
      <c r="F5" s="7" t="s">
        <v>284</v>
      </c>
      <c r="G5" s="7"/>
      <c r="H5" s="7"/>
      <c r="I5" s="7" t="s">
        <v>285</v>
      </c>
      <c r="J5" s="24"/>
    </row>
    <row r="6" ht="24.4" customHeight="1" spans="1:10">
      <c r="A6" s="8"/>
      <c r="B6" s="7"/>
      <c r="C6" s="7"/>
      <c r="D6" s="7"/>
      <c r="E6" s="30"/>
      <c r="F6" s="7" t="s">
        <v>166</v>
      </c>
      <c r="G6" s="7" t="s">
        <v>286</v>
      </c>
      <c r="H6" s="7" t="s">
        <v>287</v>
      </c>
      <c r="I6" s="7"/>
      <c r="J6" s="25"/>
    </row>
    <row r="7" ht="22.8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6"/>
    </row>
    <row r="8" ht="22.8" customHeight="1" spans="1:10">
      <c r="A8" s="8"/>
      <c r="B8" s="31"/>
      <c r="C8" s="32"/>
      <c r="D8" s="33" t="s">
        <v>294</v>
      </c>
      <c r="E8" s="33"/>
      <c r="F8" s="33"/>
      <c r="G8" s="33"/>
      <c r="H8" s="33"/>
      <c r="I8" s="33"/>
      <c r="J8" s="24"/>
    </row>
    <row r="9" ht="22.8" customHeight="1" spans="1:10">
      <c r="A9" s="8"/>
      <c r="B9" s="31"/>
      <c r="C9" s="32"/>
      <c r="D9" s="34"/>
      <c r="E9" s="34"/>
      <c r="F9" s="34"/>
      <c r="G9" s="34"/>
      <c r="H9" s="34"/>
      <c r="I9" s="34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F11" sqref="F1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295</v>
      </c>
      <c r="J1" s="6"/>
    </row>
    <row r="2" ht="22.8" customHeight="1" spans="1:10">
      <c r="A2" s="1"/>
      <c r="B2" s="3" t="s">
        <v>296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297</v>
      </c>
      <c r="H4" s="7"/>
      <c r="I4" s="7"/>
      <c r="J4" s="24"/>
    </row>
    <row r="5" ht="24.4" customHeight="1" spans="1:10">
      <c r="A5" s="8"/>
      <c r="B5" s="7" t="s">
        <v>82</v>
      </c>
      <c r="C5" s="7"/>
      <c r="D5" s="7"/>
      <c r="E5" s="7" t="s">
        <v>69</v>
      </c>
      <c r="F5" s="7" t="s">
        <v>70</v>
      </c>
      <c r="G5" s="7" t="s">
        <v>58</v>
      </c>
      <c r="H5" s="7" t="s">
        <v>78</v>
      </c>
      <c r="I5" s="7" t="s">
        <v>79</v>
      </c>
      <c r="J5" s="24"/>
    </row>
    <row r="6" ht="24.4" customHeight="1" spans="1:10">
      <c r="A6" s="8"/>
      <c r="B6" s="7" t="s">
        <v>83</v>
      </c>
      <c r="C6" s="7" t="s">
        <v>84</v>
      </c>
      <c r="D6" s="7" t="s">
        <v>85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 t="s">
        <v>294</v>
      </c>
      <c r="H7" s="11"/>
      <c r="I7" s="11"/>
      <c r="J7" s="26"/>
    </row>
    <row r="8" ht="22.8" customHeight="1" spans="1:10">
      <c r="A8" s="8"/>
      <c r="B8" s="12"/>
      <c r="C8" s="12"/>
      <c r="D8" s="12"/>
      <c r="E8" s="12"/>
      <c r="F8" s="13"/>
      <c r="G8" s="14"/>
      <c r="H8" s="14"/>
      <c r="I8" s="14"/>
      <c r="J8" s="24"/>
    </row>
    <row r="9" ht="22.8" customHeight="1" spans="1:10">
      <c r="A9" s="8"/>
      <c r="B9" s="15"/>
      <c r="C9" s="15"/>
      <c r="D9" s="15"/>
      <c r="E9" s="15"/>
      <c r="F9" s="16" t="s">
        <v>22</v>
      </c>
      <c r="G9" s="17"/>
      <c r="H9" s="17"/>
      <c r="I9" s="17"/>
      <c r="J9" s="24"/>
    </row>
    <row r="10" ht="22.8" customHeight="1" spans="1:10">
      <c r="A10" s="8"/>
      <c r="B10" s="15"/>
      <c r="C10" s="15"/>
      <c r="D10" s="15"/>
      <c r="E10" s="15"/>
      <c r="F10" s="16" t="s">
        <v>135</v>
      </c>
      <c r="G10" s="17"/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32" activePane="bottomLeft" state="frozen"/>
      <selection/>
      <selection pane="bottomLeft" activeCell="K13" sqref="K13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16.4074074074074" customWidth="1"/>
    <col min="4" max="4" width="41.0277777777778" customWidth="1"/>
    <col min="5" max="5" width="16.4074074074074" customWidth="1"/>
    <col min="6" max="6" width="1.53703703703704" customWidth="1"/>
    <col min="7" max="10" width="9.76851851851852" customWidth="1"/>
  </cols>
  <sheetData>
    <row r="1" ht="16.25" customHeight="1" spans="1:6">
      <c r="A1" s="73"/>
      <c r="B1" s="2"/>
      <c r="C1" s="28"/>
      <c r="D1" s="74"/>
      <c r="E1" s="2" t="s">
        <v>1</v>
      </c>
      <c r="F1" s="71" t="s">
        <v>2</v>
      </c>
    </row>
    <row r="2" ht="22.8" customHeight="1" spans="1:6">
      <c r="A2" s="74"/>
      <c r="B2" s="76" t="s">
        <v>3</v>
      </c>
      <c r="C2" s="76"/>
      <c r="D2" s="76"/>
      <c r="E2" s="76"/>
      <c r="F2" s="71"/>
    </row>
    <row r="3" ht="19.55" customHeight="1" spans="1:6">
      <c r="A3" s="77"/>
      <c r="B3" s="5" t="s">
        <v>4</v>
      </c>
      <c r="C3" s="64"/>
      <c r="D3" s="64"/>
      <c r="E3" s="78" t="s">
        <v>5</v>
      </c>
      <c r="F3" s="72"/>
    </row>
    <row r="4" ht="24.4" customHeight="1" spans="1:6">
      <c r="A4" s="79"/>
      <c r="B4" s="7" t="s">
        <v>6</v>
      </c>
      <c r="C4" s="7"/>
      <c r="D4" s="7" t="s">
        <v>7</v>
      </c>
      <c r="E4" s="7"/>
      <c r="F4" s="55"/>
    </row>
    <row r="5" ht="24.4" customHeight="1" spans="1:6">
      <c r="A5" s="79"/>
      <c r="B5" s="7" t="s">
        <v>8</v>
      </c>
      <c r="C5" s="7" t="s">
        <v>9</v>
      </c>
      <c r="D5" s="7" t="s">
        <v>8</v>
      </c>
      <c r="E5" s="7" t="s">
        <v>9</v>
      </c>
      <c r="F5" s="55"/>
    </row>
    <row r="6" ht="22.8" customHeight="1" spans="1:6">
      <c r="A6" s="6"/>
      <c r="B6" s="45" t="s">
        <v>10</v>
      </c>
      <c r="C6" s="33">
        <v>1543.95</v>
      </c>
      <c r="D6" s="45" t="s">
        <v>11</v>
      </c>
      <c r="E6" s="33"/>
      <c r="F6" s="25"/>
    </row>
    <row r="7" ht="22.8" customHeight="1" spans="1:6">
      <c r="A7" s="6"/>
      <c r="B7" s="45" t="s">
        <v>12</v>
      </c>
      <c r="C7" s="33">
        <v>255.43</v>
      </c>
      <c r="D7" s="45" t="s">
        <v>13</v>
      </c>
      <c r="E7" s="33"/>
      <c r="F7" s="25"/>
    </row>
    <row r="8" ht="22.8" customHeight="1" spans="1:6">
      <c r="A8" s="6"/>
      <c r="B8" s="45" t="s">
        <v>14</v>
      </c>
      <c r="C8" s="33"/>
      <c r="D8" s="45" t="s">
        <v>15</v>
      </c>
      <c r="E8" s="33"/>
      <c r="F8" s="25"/>
    </row>
    <row r="9" ht="22.8" customHeight="1" spans="1:6">
      <c r="A9" s="6"/>
      <c r="B9" s="45" t="s">
        <v>16</v>
      </c>
      <c r="C9" s="33"/>
      <c r="D9" s="45" t="s">
        <v>17</v>
      </c>
      <c r="E9" s="33"/>
      <c r="F9" s="25"/>
    </row>
    <row r="10" ht="22.8" customHeight="1" spans="1:6">
      <c r="A10" s="6"/>
      <c r="B10" s="45" t="s">
        <v>18</v>
      </c>
      <c r="C10" s="33"/>
      <c r="D10" s="45" t="s">
        <v>19</v>
      </c>
      <c r="E10" s="33"/>
      <c r="F10" s="25"/>
    </row>
    <row r="11" ht="22.8" customHeight="1" spans="1:6">
      <c r="A11" s="6"/>
      <c r="B11" s="45" t="s">
        <v>20</v>
      </c>
      <c r="C11" s="33"/>
      <c r="D11" s="45" t="s">
        <v>21</v>
      </c>
      <c r="E11" s="33"/>
      <c r="F11" s="25"/>
    </row>
    <row r="12" ht="22.8" customHeight="1" spans="1:6">
      <c r="A12" s="6"/>
      <c r="B12" s="45" t="s">
        <v>22</v>
      </c>
      <c r="C12" s="33"/>
      <c r="D12" s="45" t="s">
        <v>23</v>
      </c>
      <c r="E12" s="33">
        <v>1392.78</v>
      </c>
      <c r="F12" s="25"/>
    </row>
    <row r="13" ht="22.8" customHeight="1" spans="1:6">
      <c r="A13" s="6"/>
      <c r="B13" s="45" t="s">
        <v>22</v>
      </c>
      <c r="C13" s="33"/>
      <c r="D13" s="45" t="s">
        <v>24</v>
      </c>
      <c r="E13" s="33">
        <v>65.64</v>
      </c>
      <c r="F13" s="25"/>
    </row>
    <row r="14" ht="22.8" customHeight="1" spans="1:6">
      <c r="A14" s="6"/>
      <c r="B14" s="45" t="s">
        <v>22</v>
      </c>
      <c r="C14" s="33"/>
      <c r="D14" s="45" t="s">
        <v>25</v>
      </c>
      <c r="E14" s="33"/>
      <c r="F14" s="25"/>
    </row>
    <row r="15" ht="22.8" customHeight="1" spans="1:6">
      <c r="A15" s="6"/>
      <c r="B15" s="45" t="s">
        <v>22</v>
      </c>
      <c r="C15" s="33"/>
      <c r="D15" s="46" t="s">
        <v>26</v>
      </c>
      <c r="E15" s="33">
        <v>32.02</v>
      </c>
      <c r="F15" s="25"/>
    </row>
    <row r="16" ht="22.8" customHeight="1" spans="1:6">
      <c r="A16" s="6"/>
      <c r="B16" s="45" t="s">
        <v>22</v>
      </c>
      <c r="C16" s="33"/>
      <c r="D16" s="45" t="s">
        <v>27</v>
      </c>
      <c r="E16" s="33"/>
      <c r="F16" s="25"/>
    </row>
    <row r="17" ht="22.8" customHeight="1" spans="1:6">
      <c r="A17" s="6"/>
      <c r="B17" s="45" t="s">
        <v>22</v>
      </c>
      <c r="C17" s="33"/>
      <c r="D17" s="45" t="s">
        <v>28</v>
      </c>
      <c r="E17" s="33">
        <v>255.43</v>
      </c>
      <c r="F17" s="25"/>
    </row>
    <row r="18" ht="22.8" customHeight="1" spans="1:6">
      <c r="A18" s="6"/>
      <c r="B18" s="45" t="s">
        <v>22</v>
      </c>
      <c r="C18" s="33"/>
      <c r="D18" s="45" t="s">
        <v>29</v>
      </c>
      <c r="E18" s="33"/>
      <c r="F18" s="25"/>
    </row>
    <row r="19" ht="22.8" customHeight="1" spans="1:6">
      <c r="A19" s="6"/>
      <c r="B19" s="45" t="s">
        <v>22</v>
      </c>
      <c r="C19" s="33"/>
      <c r="D19" s="45" t="s">
        <v>30</v>
      </c>
      <c r="E19" s="33"/>
      <c r="F19" s="25"/>
    </row>
    <row r="20" ht="22.8" customHeight="1" spans="1:6">
      <c r="A20" s="6"/>
      <c r="B20" s="45" t="s">
        <v>22</v>
      </c>
      <c r="C20" s="33"/>
      <c r="D20" s="45" t="s">
        <v>31</v>
      </c>
      <c r="E20" s="33"/>
      <c r="F20" s="25"/>
    </row>
    <row r="21" ht="22.8" customHeight="1" spans="1:6">
      <c r="A21" s="6"/>
      <c r="B21" s="45" t="s">
        <v>22</v>
      </c>
      <c r="C21" s="33"/>
      <c r="D21" s="45" t="s">
        <v>32</v>
      </c>
      <c r="E21" s="33"/>
      <c r="F21" s="25"/>
    </row>
    <row r="22" ht="22.8" customHeight="1" spans="1:6">
      <c r="A22" s="6"/>
      <c r="B22" s="45" t="s">
        <v>22</v>
      </c>
      <c r="C22" s="33"/>
      <c r="D22" s="45" t="s">
        <v>33</v>
      </c>
      <c r="E22" s="33"/>
      <c r="F22" s="25"/>
    </row>
    <row r="23" ht="22.8" customHeight="1" spans="1:6">
      <c r="A23" s="6"/>
      <c r="B23" s="45" t="s">
        <v>22</v>
      </c>
      <c r="C23" s="33"/>
      <c r="D23" s="45" t="s">
        <v>34</v>
      </c>
      <c r="E23" s="33"/>
      <c r="F23" s="25"/>
    </row>
    <row r="24" ht="22.8" customHeight="1" spans="1:6">
      <c r="A24" s="6"/>
      <c r="B24" s="45" t="s">
        <v>22</v>
      </c>
      <c r="C24" s="33"/>
      <c r="D24" s="45" t="s">
        <v>35</v>
      </c>
      <c r="E24" s="33"/>
      <c r="F24" s="25"/>
    </row>
    <row r="25" ht="22.8" customHeight="1" spans="1:6">
      <c r="A25" s="6"/>
      <c r="B25" s="45" t="s">
        <v>22</v>
      </c>
      <c r="C25" s="33"/>
      <c r="D25" s="45" t="s">
        <v>36</v>
      </c>
      <c r="E25" s="33">
        <v>53.51</v>
      </c>
      <c r="F25" s="25"/>
    </row>
    <row r="26" ht="22.8" customHeight="1" spans="1:6">
      <c r="A26" s="6"/>
      <c r="B26" s="45" t="s">
        <v>22</v>
      </c>
      <c r="C26" s="33"/>
      <c r="D26" s="45" t="s">
        <v>37</v>
      </c>
      <c r="E26" s="33"/>
      <c r="F26" s="25"/>
    </row>
    <row r="27" ht="22.8" customHeight="1" spans="1:6">
      <c r="A27" s="6"/>
      <c r="B27" s="45" t="s">
        <v>22</v>
      </c>
      <c r="C27" s="33"/>
      <c r="D27" s="45" t="s">
        <v>38</v>
      </c>
      <c r="E27" s="33"/>
      <c r="F27" s="25"/>
    </row>
    <row r="28" ht="22.8" customHeight="1" spans="1:6">
      <c r="A28" s="6"/>
      <c r="B28" s="45" t="s">
        <v>22</v>
      </c>
      <c r="C28" s="33"/>
      <c r="D28" s="45" t="s">
        <v>39</v>
      </c>
      <c r="E28" s="33"/>
      <c r="F28" s="25"/>
    </row>
    <row r="29" ht="22.8" customHeight="1" spans="1:6">
      <c r="A29" s="6"/>
      <c r="B29" s="45" t="s">
        <v>22</v>
      </c>
      <c r="C29" s="33"/>
      <c r="D29" s="45" t="s">
        <v>40</v>
      </c>
      <c r="E29" s="33"/>
      <c r="F29" s="25"/>
    </row>
    <row r="30" ht="22.8" customHeight="1" spans="1:6">
      <c r="A30" s="6"/>
      <c r="B30" s="45" t="s">
        <v>22</v>
      </c>
      <c r="C30" s="33"/>
      <c r="D30" s="45" t="s">
        <v>41</v>
      </c>
      <c r="E30" s="33"/>
      <c r="F30" s="25"/>
    </row>
    <row r="31" ht="22.8" customHeight="1" spans="1:6">
      <c r="A31" s="6"/>
      <c r="B31" s="45" t="s">
        <v>22</v>
      </c>
      <c r="C31" s="33"/>
      <c r="D31" s="45" t="s">
        <v>42</v>
      </c>
      <c r="E31" s="33"/>
      <c r="F31" s="25"/>
    </row>
    <row r="32" ht="22.8" customHeight="1" spans="1:6">
      <c r="A32" s="6"/>
      <c r="B32" s="45" t="s">
        <v>22</v>
      </c>
      <c r="C32" s="33"/>
      <c r="D32" s="45" t="s">
        <v>43</v>
      </c>
      <c r="E32" s="33"/>
      <c r="F32" s="25"/>
    </row>
    <row r="33" ht="22.8" customHeight="1" spans="1:6">
      <c r="A33" s="6"/>
      <c r="B33" s="45" t="s">
        <v>22</v>
      </c>
      <c r="C33" s="33"/>
      <c r="D33" s="45" t="s">
        <v>44</v>
      </c>
      <c r="E33" s="33"/>
      <c r="F33" s="25"/>
    </row>
    <row r="34" ht="22.8" customHeight="1" spans="1:6">
      <c r="A34" s="6"/>
      <c r="B34" s="45" t="s">
        <v>22</v>
      </c>
      <c r="C34" s="33"/>
      <c r="D34" s="45" t="s">
        <v>45</v>
      </c>
      <c r="E34" s="33"/>
      <c r="F34" s="25"/>
    </row>
    <row r="35" ht="22.8" customHeight="1" spans="1:6">
      <c r="A35" s="6"/>
      <c r="B35" s="45" t="s">
        <v>22</v>
      </c>
      <c r="C35" s="33"/>
      <c r="D35" s="45" t="s">
        <v>46</v>
      </c>
      <c r="E35" s="33"/>
      <c r="F35" s="25"/>
    </row>
    <row r="36" ht="22.8" customHeight="1" spans="1:6">
      <c r="A36" s="9"/>
      <c r="B36" s="82" t="s">
        <v>47</v>
      </c>
      <c r="C36" s="11">
        <v>1799.38</v>
      </c>
      <c r="D36" s="82" t="s">
        <v>48</v>
      </c>
      <c r="E36" s="11">
        <v>1799.38</v>
      </c>
      <c r="F36" s="26"/>
    </row>
    <row r="37" ht="22.8" customHeight="1" spans="1:6">
      <c r="A37" s="6"/>
      <c r="B37" s="44" t="s">
        <v>49</v>
      </c>
      <c r="C37" s="33"/>
      <c r="D37" s="44" t="s">
        <v>50</v>
      </c>
      <c r="E37" s="33"/>
      <c r="F37" s="83"/>
    </row>
    <row r="38" ht="22.8" customHeight="1" spans="1:6">
      <c r="A38" s="84"/>
      <c r="B38" s="44" t="s">
        <v>51</v>
      </c>
      <c r="C38" s="33"/>
      <c r="D38" s="44" t="s">
        <v>52</v>
      </c>
      <c r="E38" s="33"/>
      <c r="F38" s="83"/>
    </row>
    <row r="39" ht="22.8" customHeight="1" spans="1:6">
      <c r="A39" s="84"/>
      <c r="B39" s="85"/>
      <c r="C39" s="85"/>
      <c r="D39" s="44" t="s">
        <v>53</v>
      </c>
      <c r="E39" s="33"/>
      <c r="F39" s="83"/>
    </row>
    <row r="40" ht="22.8" customHeight="1" spans="1:6">
      <c r="A40" s="86"/>
      <c r="B40" s="10" t="s">
        <v>54</v>
      </c>
      <c r="C40" s="11">
        <v>1799.38</v>
      </c>
      <c r="D40" s="10" t="s">
        <v>55</v>
      </c>
      <c r="E40" s="11">
        <v>1799.38</v>
      </c>
      <c r="F40" s="87"/>
    </row>
    <row r="41" ht="9.75" customHeight="1" spans="1:6">
      <c r="A41" s="80"/>
      <c r="B41" s="80"/>
      <c r="C41" s="88"/>
      <c r="D41" s="88"/>
      <c r="E41" s="80"/>
      <c r="F41" s="8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277777777778" customWidth="1"/>
    <col min="4" max="14" width="16.4074074074074" customWidth="1"/>
    <col min="15" max="15" width="1.53703703703704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70"/>
      <c r="G3" s="4"/>
      <c r="H3" s="70"/>
      <c r="I3" s="70"/>
      <c r="J3" s="70"/>
      <c r="K3" s="70"/>
      <c r="L3" s="70"/>
      <c r="M3" s="70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11">
        <f>D8+D9</f>
        <v>1799.38</v>
      </c>
      <c r="E7" s="11"/>
      <c r="F7" s="11">
        <f>F8+F9</f>
        <v>1543.95</v>
      </c>
      <c r="G7" s="11">
        <f>G8+G9</f>
        <v>255.43</v>
      </c>
      <c r="H7" s="11"/>
      <c r="I7" s="11"/>
      <c r="J7" s="11"/>
      <c r="K7" s="11"/>
      <c r="L7" s="11"/>
      <c r="M7" s="11"/>
      <c r="N7" s="11"/>
      <c r="O7" s="26"/>
    </row>
    <row r="8" ht="22.8" customHeight="1" spans="1:15">
      <c r="A8" s="8"/>
      <c r="B8" s="31" t="s">
        <v>72</v>
      </c>
      <c r="C8" s="32" t="s">
        <v>73</v>
      </c>
      <c r="D8" s="33">
        <v>1421.02</v>
      </c>
      <c r="E8" s="34"/>
      <c r="F8" s="34">
        <v>1317.2</v>
      </c>
      <c r="G8" s="34">
        <v>103.82</v>
      </c>
      <c r="H8" s="34"/>
      <c r="I8" s="34"/>
      <c r="J8" s="34"/>
      <c r="K8" s="34"/>
      <c r="L8" s="34"/>
      <c r="M8" s="34"/>
      <c r="N8" s="34"/>
      <c r="O8" s="24"/>
    </row>
    <row r="9" ht="22.8" customHeight="1" spans="1:15">
      <c r="A9" s="8"/>
      <c r="B9" s="31" t="s">
        <v>74</v>
      </c>
      <c r="C9" s="32" t="s">
        <v>75</v>
      </c>
      <c r="D9" s="33">
        <v>378.36</v>
      </c>
      <c r="E9" s="34"/>
      <c r="F9" s="34">
        <v>226.75</v>
      </c>
      <c r="G9" s="34">
        <v>151.61</v>
      </c>
      <c r="H9" s="34"/>
      <c r="I9" s="34"/>
      <c r="J9" s="34"/>
      <c r="K9" s="34"/>
      <c r="L9" s="34"/>
      <c r="M9" s="34"/>
      <c r="N9" s="34"/>
      <c r="O9" s="2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10" width="16.4074074074074" customWidth="1"/>
    <col min="11" max="11" width="22.9351851851852" customWidth="1"/>
    <col min="12" max="12" width="1.53703703703704" customWidth="1"/>
    <col min="13" max="13" width="9.76851851851852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76</v>
      </c>
      <c r="L1" s="6"/>
    </row>
    <row r="2" ht="22.8" customHeight="1" spans="1:12">
      <c r="A2" s="1"/>
      <c r="B2" s="3" t="s">
        <v>77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70"/>
      <c r="J3" s="70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78</v>
      </c>
      <c r="I4" s="7" t="s">
        <v>79</v>
      </c>
      <c r="J4" s="7" t="s">
        <v>80</v>
      </c>
      <c r="K4" s="7" t="s">
        <v>81</v>
      </c>
      <c r="L4" s="24"/>
    </row>
    <row r="5" ht="24.4" customHeight="1" spans="1:12">
      <c r="A5" s="8"/>
      <c r="B5" s="7" t="s">
        <v>82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83</v>
      </c>
      <c r="C6" s="7" t="s">
        <v>84</v>
      </c>
      <c r="D6" s="7" t="s">
        <v>85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81">
        <v>1799.38</v>
      </c>
      <c r="H7" s="11">
        <v>604.7</v>
      </c>
      <c r="I7" s="11">
        <v>1194.68</v>
      </c>
      <c r="J7" s="11"/>
      <c r="K7" s="11"/>
      <c r="L7" s="26"/>
    </row>
    <row r="8" ht="22.8" customHeight="1" spans="1:12">
      <c r="A8" s="8"/>
      <c r="B8" s="31"/>
      <c r="C8" s="31"/>
      <c r="D8" s="31"/>
      <c r="E8" s="31"/>
      <c r="F8" s="32" t="s">
        <v>73</v>
      </c>
      <c r="G8" s="33"/>
      <c r="H8" s="33"/>
      <c r="I8" s="33"/>
      <c r="J8" s="33"/>
      <c r="K8" s="33"/>
      <c r="L8" s="24"/>
    </row>
    <row r="9" ht="22.8" customHeight="1" spans="1:12">
      <c r="A9" s="8"/>
      <c r="B9" s="31" t="s">
        <v>86</v>
      </c>
      <c r="C9" s="31" t="s">
        <v>87</v>
      </c>
      <c r="D9" s="31" t="s">
        <v>88</v>
      </c>
      <c r="E9" s="31">
        <v>160</v>
      </c>
      <c r="F9" s="32" t="s">
        <v>89</v>
      </c>
      <c r="G9" s="33">
        <v>6.91</v>
      </c>
      <c r="H9" s="34">
        <v>6.91</v>
      </c>
      <c r="I9" s="34"/>
      <c r="J9" s="34"/>
      <c r="K9" s="34"/>
      <c r="L9" s="25"/>
    </row>
    <row r="10" ht="22.8" customHeight="1" spans="1:12">
      <c r="A10" s="8"/>
      <c r="B10" s="31" t="s">
        <v>90</v>
      </c>
      <c r="C10" s="31" t="s">
        <v>91</v>
      </c>
      <c r="D10" s="31" t="s">
        <v>92</v>
      </c>
      <c r="E10" s="31">
        <v>160</v>
      </c>
      <c r="F10" s="32" t="s">
        <v>93</v>
      </c>
      <c r="G10" s="33">
        <v>3.6</v>
      </c>
      <c r="H10" s="34"/>
      <c r="I10" s="34">
        <v>3.6</v>
      </c>
      <c r="J10" s="34"/>
      <c r="K10" s="34"/>
      <c r="L10" s="25"/>
    </row>
    <row r="11" ht="22.8" customHeight="1" spans="1:12">
      <c r="A11" s="8"/>
      <c r="B11" s="31" t="s">
        <v>90</v>
      </c>
      <c r="C11" s="31" t="s">
        <v>91</v>
      </c>
      <c r="D11" s="31" t="s">
        <v>91</v>
      </c>
      <c r="E11" s="31">
        <v>160</v>
      </c>
      <c r="F11" s="32" t="s">
        <v>94</v>
      </c>
      <c r="G11" s="33">
        <v>331.47</v>
      </c>
      <c r="H11" s="34">
        <v>331.47</v>
      </c>
      <c r="I11" s="34"/>
      <c r="J11" s="34"/>
      <c r="K11" s="34"/>
      <c r="L11" s="25"/>
    </row>
    <row r="12" s="66" customFormat="1" ht="22.9" customHeight="1" spans="1:12">
      <c r="A12" s="8"/>
      <c r="B12" s="15" t="s">
        <v>90</v>
      </c>
      <c r="C12" s="15" t="s">
        <v>91</v>
      </c>
      <c r="D12" s="15" t="s">
        <v>95</v>
      </c>
      <c r="E12" s="15">
        <v>160</v>
      </c>
      <c r="F12" s="16" t="s">
        <v>96</v>
      </c>
      <c r="G12" s="17">
        <v>116.45</v>
      </c>
      <c r="H12" s="18">
        <v>112.85</v>
      </c>
      <c r="I12" s="18">
        <v>3.6</v>
      </c>
      <c r="J12" s="18"/>
      <c r="K12" s="18"/>
      <c r="L12" s="25"/>
    </row>
    <row r="13" ht="22.8" customHeight="1" spans="1:12">
      <c r="A13" s="8"/>
      <c r="B13" s="31" t="s">
        <v>90</v>
      </c>
      <c r="C13" s="31" t="s">
        <v>91</v>
      </c>
      <c r="D13" s="31" t="s">
        <v>97</v>
      </c>
      <c r="E13" s="31">
        <v>160</v>
      </c>
      <c r="F13" s="32" t="s">
        <v>98</v>
      </c>
      <c r="G13" s="33">
        <v>43.71</v>
      </c>
      <c r="H13" s="34">
        <v>9.21</v>
      </c>
      <c r="I13" s="34">
        <v>34.5</v>
      </c>
      <c r="J13" s="34"/>
      <c r="K13" s="34"/>
      <c r="L13" s="25"/>
    </row>
    <row r="14" ht="22.8" customHeight="1" spans="1:12">
      <c r="A14" s="8"/>
      <c r="B14" s="15" t="s">
        <v>90</v>
      </c>
      <c r="C14" s="15" t="s">
        <v>88</v>
      </c>
      <c r="D14" s="15" t="s">
        <v>92</v>
      </c>
      <c r="E14" s="15">
        <v>160</v>
      </c>
      <c r="F14" s="16" t="s">
        <v>99</v>
      </c>
      <c r="G14" s="17">
        <v>45.18</v>
      </c>
      <c r="H14" s="18"/>
      <c r="I14" s="18">
        <v>45.18</v>
      </c>
      <c r="J14" s="34"/>
      <c r="K14" s="34"/>
      <c r="L14" s="25"/>
    </row>
    <row r="15" ht="22.8" customHeight="1" spans="1:12">
      <c r="A15" s="8"/>
      <c r="B15" s="31" t="s">
        <v>90</v>
      </c>
      <c r="C15" s="31" t="s">
        <v>97</v>
      </c>
      <c r="D15" s="31" t="s">
        <v>97</v>
      </c>
      <c r="E15" s="31">
        <v>160</v>
      </c>
      <c r="F15" s="32" t="s">
        <v>100</v>
      </c>
      <c r="G15" s="33">
        <v>822.37</v>
      </c>
      <c r="H15" s="34"/>
      <c r="I15" s="34">
        <v>822.37</v>
      </c>
      <c r="J15" s="34"/>
      <c r="K15" s="34"/>
      <c r="L15" s="25"/>
    </row>
    <row r="16" ht="22.8" customHeight="1" spans="1:12">
      <c r="A16" s="8"/>
      <c r="B16" s="31" t="s">
        <v>101</v>
      </c>
      <c r="C16" s="31" t="s">
        <v>102</v>
      </c>
      <c r="D16" s="31" t="s">
        <v>103</v>
      </c>
      <c r="E16" s="31">
        <v>160</v>
      </c>
      <c r="F16" s="32" t="s">
        <v>104</v>
      </c>
      <c r="G16" s="33">
        <f>21.95+151.61</f>
        <v>173.56</v>
      </c>
      <c r="H16" s="34"/>
      <c r="I16" s="34">
        <v>173.56</v>
      </c>
      <c r="J16" s="34"/>
      <c r="K16" s="34"/>
      <c r="L16" s="25"/>
    </row>
    <row r="17" ht="22.8" customHeight="1" spans="1:12">
      <c r="A17" s="8"/>
      <c r="B17" s="31" t="s">
        <v>105</v>
      </c>
      <c r="C17" s="31" t="s">
        <v>88</v>
      </c>
      <c r="D17" s="31" t="s">
        <v>91</v>
      </c>
      <c r="E17" s="15">
        <v>160</v>
      </c>
      <c r="F17" s="32" t="s">
        <v>106</v>
      </c>
      <c r="G17" s="33">
        <v>53.51</v>
      </c>
      <c r="H17" s="34">
        <f>39.31+14.2</f>
        <v>53.51</v>
      </c>
      <c r="I17" s="34"/>
      <c r="J17" s="34"/>
      <c r="K17" s="34"/>
      <c r="L17" s="25"/>
    </row>
    <row r="18" ht="22.8" customHeight="1" spans="1:12">
      <c r="A18" s="8"/>
      <c r="B18" s="31" t="s">
        <v>86</v>
      </c>
      <c r="C18" s="31" t="s">
        <v>87</v>
      </c>
      <c r="D18" s="31" t="s">
        <v>87</v>
      </c>
      <c r="E18" s="31">
        <v>160</v>
      </c>
      <c r="F18" s="32" t="s">
        <v>107</v>
      </c>
      <c r="G18" s="33">
        <v>49.75</v>
      </c>
      <c r="H18" s="34">
        <f>35.78+13.97</f>
        <v>49.75</v>
      </c>
      <c r="I18" s="34"/>
      <c r="J18" s="34"/>
      <c r="K18" s="34"/>
      <c r="L18" s="25"/>
    </row>
    <row r="19" ht="22.8" customHeight="1" spans="1:12">
      <c r="A19" s="8"/>
      <c r="B19" s="31" t="s">
        <v>86</v>
      </c>
      <c r="C19" s="31" t="s">
        <v>87</v>
      </c>
      <c r="D19" s="31" t="s">
        <v>91</v>
      </c>
      <c r="E19" s="31">
        <v>160</v>
      </c>
      <c r="F19" s="32" t="s">
        <v>108</v>
      </c>
      <c r="G19" s="33">
        <v>8.96</v>
      </c>
      <c r="H19" s="34">
        <v>8.96</v>
      </c>
      <c r="I19" s="34"/>
      <c r="J19" s="34"/>
      <c r="K19" s="34"/>
      <c r="L19" s="25"/>
    </row>
    <row r="20" ht="22.8" customHeight="1" spans="1:12">
      <c r="A20" s="8"/>
      <c r="B20" s="31" t="s">
        <v>109</v>
      </c>
      <c r="C20" s="31" t="s">
        <v>110</v>
      </c>
      <c r="D20" s="31" t="s">
        <v>111</v>
      </c>
      <c r="E20" s="31">
        <v>160</v>
      </c>
      <c r="F20" s="32" t="s">
        <v>112</v>
      </c>
      <c r="G20" s="33">
        <v>3.76</v>
      </c>
      <c r="H20" s="34">
        <f>2.8+0.96</f>
        <v>3.76</v>
      </c>
      <c r="I20" s="34"/>
      <c r="J20" s="34"/>
      <c r="K20" s="34"/>
      <c r="L20" s="25"/>
    </row>
    <row r="21" ht="22.8" customHeight="1" spans="1:12">
      <c r="A21" s="8"/>
      <c r="B21" s="31" t="s">
        <v>101</v>
      </c>
      <c r="C21" s="31" t="s">
        <v>102</v>
      </c>
      <c r="D21" s="31" t="s">
        <v>88</v>
      </c>
      <c r="E21" s="15">
        <v>160</v>
      </c>
      <c r="F21" s="32" t="s">
        <v>113</v>
      </c>
      <c r="G21" s="33">
        <v>81.87</v>
      </c>
      <c r="H21" s="34"/>
      <c r="I21" s="34">
        <v>81.87</v>
      </c>
      <c r="J21" s="34"/>
      <c r="K21" s="34"/>
      <c r="L21" s="25"/>
    </row>
    <row r="22" ht="22.8" customHeight="1" spans="1:12">
      <c r="A22" s="8"/>
      <c r="B22" s="31" t="s">
        <v>90</v>
      </c>
      <c r="C22" s="31" t="s">
        <v>88</v>
      </c>
      <c r="D22" s="31" t="s">
        <v>87</v>
      </c>
      <c r="E22" s="31">
        <v>160</v>
      </c>
      <c r="F22" s="32" t="s">
        <v>114</v>
      </c>
      <c r="G22" s="33">
        <v>30</v>
      </c>
      <c r="H22" s="34"/>
      <c r="I22" s="34">
        <v>30</v>
      </c>
      <c r="J22" s="34"/>
      <c r="K22" s="34"/>
      <c r="L22" s="25"/>
    </row>
    <row r="23" ht="22.8" customHeight="1" spans="1:12">
      <c r="A23" s="8"/>
      <c r="B23" s="31" t="s">
        <v>109</v>
      </c>
      <c r="C23" s="31" t="s">
        <v>110</v>
      </c>
      <c r="D23" s="31" t="s">
        <v>88</v>
      </c>
      <c r="E23" s="31">
        <v>160</v>
      </c>
      <c r="F23" s="32" t="s">
        <v>115</v>
      </c>
      <c r="G23" s="33">
        <v>8.21</v>
      </c>
      <c r="H23" s="34">
        <f>0.66+7.55</f>
        <v>8.21</v>
      </c>
      <c r="I23" s="34"/>
      <c r="J23" s="34"/>
      <c r="K23" s="34"/>
      <c r="L23" s="25"/>
    </row>
    <row r="24" ht="22.8" customHeight="1" spans="1:12">
      <c r="A24" s="8"/>
      <c r="B24" s="31" t="s">
        <v>109</v>
      </c>
      <c r="C24" s="31" t="s">
        <v>110</v>
      </c>
      <c r="D24" s="31" t="s">
        <v>91</v>
      </c>
      <c r="E24" s="31">
        <v>160</v>
      </c>
      <c r="F24" s="32" t="s">
        <v>116</v>
      </c>
      <c r="G24" s="33">
        <v>20.05</v>
      </c>
      <c r="H24" s="34">
        <v>20.05</v>
      </c>
      <c r="I24" s="34"/>
      <c r="J24" s="34"/>
      <c r="K24" s="34"/>
      <c r="L24" s="25"/>
    </row>
    <row r="25" ht="9.75" customHeight="1" spans="1:12">
      <c r="A25" s="19"/>
      <c r="B25" s="20"/>
      <c r="C25" s="20"/>
      <c r="D25" s="20"/>
      <c r="E25" s="20"/>
      <c r="F25" s="19"/>
      <c r="G25" s="19"/>
      <c r="H25" s="19"/>
      <c r="I25" s="19"/>
      <c r="J25" s="20"/>
      <c r="K25" s="20"/>
      <c r="L25" s="27"/>
    </row>
  </sheetData>
  <mergeCells count="13">
    <mergeCell ref="B1:D1"/>
    <mergeCell ref="B2:K2"/>
    <mergeCell ref="B3:F3"/>
    <mergeCell ref="B4:F4"/>
    <mergeCell ref="B5:D5"/>
    <mergeCell ref="A9:A2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2" activePane="bottomLeft" state="frozen"/>
      <selection/>
      <selection pane="bottomLeft" activeCell="F13" sqref="F13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6.25" customHeight="1" spans="1:9">
      <c r="A1" s="73"/>
      <c r="B1" s="2"/>
      <c r="C1" s="74"/>
      <c r="D1" s="74"/>
      <c r="E1" s="28"/>
      <c r="F1" s="28"/>
      <c r="G1" s="28"/>
      <c r="H1" s="75" t="s">
        <v>117</v>
      </c>
      <c r="I1" s="71" t="s">
        <v>2</v>
      </c>
    </row>
    <row r="2" ht="22.8" customHeight="1" spans="1:9">
      <c r="A2" s="74"/>
      <c r="B2" s="76" t="s">
        <v>118</v>
      </c>
      <c r="C2" s="76"/>
      <c r="D2" s="76"/>
      <c r="E2" s="76"/>
      <c r="F2" s="76"/>
      <c r="G2" s="76"/>
      <c r="H2" s="76"/>
      <c r="I2" s="71"/>
    </row>
    <row r="3" ht="19.55" customHeight="1" spans="1:9">
      <c r="A3" s="77"/>
      <c r="B3" s="5" t="s">
        <v>4</v>
      </c>
      <c r="C3" s="5"/>
      <c r="D3" s="64"/>
      <c r="E3" s="64"/>
      <c r="F3" s="64"/>
      <c r="G3" s="64"/>
      <c r="H3" s="78" t="s">
        <v>5</v>
      </c>
      <c r="I3" s="72"/>
    </row>
    <row r="4" ht="24.4" customHeight="1" spans="1:9">
      <c r="A4" s="79"/>
      <c r="B4" s="7" t="s">
        <v>6</v>
      </c>
      <c r="C4" s="7"/>
      <c r="D4" s="7" t="s">
        <v>7</v>
      </c>
      <c r="E4" s="7"/>
      <c r="F4" s="7"/>
      <c r="G4" s="7"/>
      <c r="H4" s="7"/>
      <c r="I4" s="55"/>
    </row>
    <row r="5" ht="24.4" customHeight="1" spans="1:9">
      <c r="A5" s="79"/>
      <c r="B5" s="7" t="s">
        <v>8</v>
      </c>
      <c r="C5" s="7" t="s">
        <v>9</v>
      </c>
      <c r="D5" s="7" t="s">
        <v>8</v>
      </c>
      <c r="E5" s="7" t="s">
        <v>58</v>
      </c>
      <c r="F5" s="7" t="s">
        <v>119</v>
      </c>
      <c r="G5" s="7" t="s">
        <v>120</v>
      </c>
      <c r="H5" s="7" t="s">
        <v>121</v>
      </c>
      <c r="I5" s="55"/>
    </row>
    <row r="6" ht="22.8" customHeight="1" spans="1:9">
      <c r="A6" s="6"/>
      <c r="B6" s="44" t="s">
        <v>122</v>
      </c>
      <c r="C6" s="33">
        <v>1799.38</v>
      </c>
      <c r="D6" s="44" t="s">
        <v>123</v>
      </c>
      <c r="E6" s="33">
        <f>F6+G6</f>
        <v>1799.38</v>
      </c>
      <c r="F6" s="33">
        <v>1543.95</v>
      </c>
      <c r="G6" s="33">
        <v>255.43</v>
      </c>
      <c r="H6" s="33"/>
      <c r="I6" s="25"/>
    </row>
    <row r="7" ht="22.8" customHeight="1" spans="1:9">
      <c r="A7" s="6"/>
      <c r="B7" s="45" t="s">
        <v>124</v>
      </c>
      <c r="C7" s="33">
        <v>1543.95</v>
      </c>
      <c r="D7" s="45" t="s">
        <v>125</v>
      </c>
      <c r="E7" s="33"/>
      <c r="F7" s="33"/>
      <c r="G7" s="33"/>
      <c r="H7" s="33"/>
      <c r="I7" s="25"/>
    </row>
    <row r="8" ht="22.8" customHeight="1" spans="1:9">
      <c r="A8" s="6"/>
      <c r="B8" s="45" t="s">
        <v>126</v>
      </c>
      <c r="C8" s="33">
        <v>255.43</v>
      </c>
      <c r="D8" s="45" t="s">
        <v>127</v>
      </c>
      <c r="E8" s="33"/>
      <c r="F8" s="33"/>
      <c r="G8" s="33"/>
      <c r="H8" s="33"/>
      <c r="I8" s="25"/>
    </row>
    <row r="9" ht="22.8" customHeight="1" spans="1:9">
      <c r="A9" s="6"/>
      <c r="B9" s="45" t="s">
        <v>128</v>
      </c>
      <c r="C9" s="33"/>
      <c r="D9" s="45" t="s">
        <v>129</v>
      </c>
      <c r="E9" s="33"/>
      <c r="F9" s="33"/>
      <c r="G9" s="33"/>
      <c r="H9" s="33"/>
      <c r="I9" s="25"/>
    </row>
    <row r="10" ht="22.8" customHeight="1" spans="1:9">
      <c r="A10" s="6"/>
      <c r="B10" s="44" t="s">
        <v>130</v>
      </c>
      <c r="C10" s="33"/>
      <c r="D10" s="45" t="s">
        <v>131</v>
      </c>
      <c r="E10" s="33"/>
      <c r="F10" s="33"/>
      <c r="G10" s="33"/>
      <c r="H10" s="33"/>
      <c r="I10" s="25"/>
    </row>
    <row r="11" ht="22.8" customHeight="1" spans="1:9">
      <c r="A11" s="6"/>
      <c r="B11" s="45" t="s">
        <v>124</v>
      </c>
      <c r="C11" s="33"/>
      <c r="D11" s="45" t="s">
        <v>132</v>
      </c>
      <c r="E11" s="33"/>
      <c r="F11" s="33"/>
      <c r="G11" s="33"/>
      <c r="H11" s="33"/>
      <c r="I11" s="25"/>
    </row>
    <row r="12" ht="22.8" customHeight="1" spans="1:9">
      <c r="A12" s="6"/>
      <c r="B12" s="45" t="s">
        <v>126</v>
      </c>
      <c r="C12" s="33"/>
      <c r="D12" s="45" t="s">
        <v>133</v>
      </c>
      <c r="E12" s="33"/>
      <c r="F12" s="33"/>
      <c r="G12" s="33"/>
      <c r="H12" s="33"/>
      <c r="I12" s="25"/>
    </row>
    <row r="13" ht="22.8" customHeight="1" spans="1:9">
      <c r="A13" s="6"/>
      <c r="B13" s="45" t="s">
        <v>128</v>
      </c>
      <c r="C13" s="33"/>
      <c r="D13" s="45" t="s">
        <v>134</v>
      </c>
      <c r="E13" s="33">
        <f>F13+G13</f>
        <v>1392.78</v>
      </c>
      <c r="F13" s="33">
        <v>1392.78</v>
      </c>
      <c r="G13" s="33"/>
      <c r="H13" s="33"/>
      <c r="I13" s="25"/>
    </row>
    <row r="14" ht="22.8" customHeight="1" spans="1:9">
      <c r="A14" s="6"/>
      <c r="B14" s="45" t="s">
        <v>135</v>
      </c>
      <c r="C14" s="33"/>
      <c r="D14" s="45" t="s">
        <v>136</v>
      </c>
      <c r="E14" s="33">
        <f>F14+G14</f>
        <v>65.64</v>
      </c>
      <c r="F14" s="33">
        <v>65.64</v>
      </c>
      <c r="G14" s="33"/>
      <c r="H14" s="33"/>
      <c r="I14" s="25"/>
    </row>
    <row r="15" ht="22.8" customHeight="1" spans="1:9">
      <c r="A15" s="6"/>
      <c r="B15" s="45" t="s">
        <v>135</v>
      </c>
      <c r="C15" s="33"/>
      <c r="D15" s="45" t="s">
        <v>137</v>
      </c>
      <c r="E15" s="33"/>
      <c r="F15" s="33"/>
      <c r="G15" s="33"/>
      <c r="H15" s="33"/>
      <c r="I15" s="25"/>
    </row>
    <row r="16" ht="22.8" customHeight="1" spans="1:9">
      <c r="A16" s="6"/>
      <c r="B16" s="45" t="s">
        <v>135</v>
      </c>
      <c r="C16" s="33"/>
      <c r="D16" s="45" t="s">
        <v>138</v>
      </c>
      <c r="E16" s="33">
        <f>F16+G16</f>
        <v>32.02</v>
      </c>
      <c r="F16" s="33">
        <v>32.02</v>
      </c>
      <c r="G16" s="33"/>
      <c r="H16" s="33"/>
      <c r="I16" s="25"/>
    </row>
    <row r="17" ht="22.8" customHeight="1" spans="1:9">
      <c r="A17" s="6"/>
      <c r="B17" s="45" t="s">
        <v>135</v>
      </c>
      <c r="C17" s="33"/>
      <c r="D17" s="45" t="s">
        <v>139</v>
      </c>
      <c r="E17" s="33"/>
      <c r="F17" s="33"/>
      <c r="G17" s="33"/>
      <c r="H17" s="33"/>
      <c r="I17" s="25"/>
    </row>
    <row r="18" ht="22.8" customHeight="1" spans="1:9">
      <c r="A18" s="6"/>
      <c r="B18" s="45" t="s">
        <v>135</v>
      </c>
      <c r="C18" s="33"/>
      <c r="D18" s="45" t="s">
        <v>140</v>
      </c>
      <c r="E18" s="33">
        <f>F18+G18</f>
        <v>255.43</v>
      </c>
      <c r="F18" s="33"/>
      <c r="G18" s="33">
        <v>255.43</v>
      </c>
      <c r="H18" s="33"/>
      <c r="I18" s="25"/>
    </row>
    <row r="19" ht="22.8" customHeight="1" spans="1:9">
      <c r="A19" s="6"/>
      <c r="B19" s="45" t="s">
        <v>135</v>
      </c>
      <c r="C19" s="33"/>
      <c r="D19" s="45" t="s">
        <v>141</v>
      </c>
      <c r="E19" s="33"/>
      <c r="F19" s="33"/>
      <c r="G19" s="33"/>
      <c r="H19" s="33"/>
      <c r="I19" s="25"/>
    </row>
    <row r="20" ht="22.8" customHeight="1" spans="1:9">
      <c r="A20" s="6"/>
      <c r="B20" s="45" t="s">
        <v>135</v>
      </c>
      <c r="C20" s="33"/>
      <c r="D20" s="45" t="s">
        <v>142</v>
      </c>
      <c r="E20" s="33"/>
      <c r="F20" s="33"/>
      <c r="G20" s="33"/>
      <c r="H20" s="33"/>
      <c r="I20" s="25"/>
    </row>
    <row r="21" ht="22.8" customHeight="1" spans="1:9">
      <c r="A21" s="6"/>
      <c r="B21" s="45" t="s">
        <v>135</v>
      </c>
      <c r="C21" s="33"/>
      <c r="D21" s="45" t="s">
        <v>143</v>
      </c>
      <c r="E21" s="33"/>
      <c r="F21" s="33"/>
      <c r="G21" s="33"/>
      <c r="H21" s="33"/>
      <c r="I21" s="25"/>
    </row>
    <row r="22" ht="22.8" customHeight="1" spans="1:9">
      <c r="A22" s="6"/>
      <c r="B22" s="45" t="s">
        <v>135</v>
      </c>
      <c r="C22" s="33"/>
      <c r="D22" s="45" t="s">
        <v>144</v>
      </c>
      <c r="E22" s="33"/>
      <c r="F22" s="33"/>
      <c r="G22" s="33"/>
      <c r="H22" s="33"/>
      <c r="I22" s="25"/>
    </row>
    <row r="23" ht="22.8" customHeight="1" spans="1:9">
      <c r="A23" s="6"/>
      <c r="B23" s="45" t="s">
        <v>135</v>
      </c>
      <c r="C23" s="33"/>
      <c r="D23" s="45" t="s">
        <v>145</v>
      </c>
      <c r="E23" s="33"/>
      <c r="F23" s="33"/>
      <c r="G23" s="33"/>
      <c r="H23" s="33"/>
      <c r="I23" s="25"/>
    </row>
    <row r="24" ht="22.8" customHeight="1" spans="1:9">
      <c r="A24" s="6"/>
      <c r="B24" s="45" t="s">
        <v>135</v>
      </c>
      <c r="C24" s="33"/>
      <c r="D24" s="45" t="s">
        <v>146</v>
      </c>
      <c r="E24" s="33"/>
      <c r="F24" s="33"/>
      <c r="G24" s="33"/>
      <c r="H24" s="33"/>
      <c r="I24" s="25"/>
    </row>
    <row r="25" ht="22.8" customHeight="1" spans="1:9">
      <c r="A25" s="6"/>
      <c r="B25" s="45" t="s">
        <v>135</v>
      </c>
      <c r="C25" s="33"/>
      <c r="D25" s="45" t="s">
        <v>147</v>
      </c>
      <c r="E25" s="33"/>
      <c r="F25" s="33"/>
      <c r="G25" s="33"/>
      <c r="H25" s="33"/>
      <c r="I25" s="25"/>
    </row>
    <row r="26" ht="22.8" customHeight="1" spans="1:9">
      <c r="A26" s="6"/>
      <c r="B26" s="45" t="s">
        <v>135</v>
      </c>
      <c r="C26" s="33"/>
      <c r="D26" s="45" t="s">
        <v>148</v>
      </c>
      <c r="E26" s="33">
        <f>F26+G26</f>
        <v>53.51</v>
      </c>
      <c r="F26" s="33">
        <v>53.51</v>
      </c>
      <c r="G26" s="33"/>
      <c r="H26" s="33"/>
      <c r="I26" s="25"/>
    </row>
    <row r="27" ht="22.8" customHeight="1" spans="1:9">
      <c r="A27" s="6"/>
      <c r="B27" s="45" t="s">
        <v>135</v>
      </c>
      <c r="C27" s="33"/>
      <c r="D27" s="45" t="s">
        <v>149</v>
      </c>
      <c r="E27" s="33"/>
      <c r="F27" s="33"/>
      <c r="G27" s="33"/>
      <c r="H27" s="33"/>
      <c r="I27" s="25"/>
    </row>
    <row r="28" ht="22.8" customHeight="1" spans="1:9">
      <c r="A28" s="6"/>
      <c r="B28" s="45" t="s">
        <v>135</v>
      </c>
      <c r="C28" s="33"/>
      <c r="D28" s="45" t="s">
        <v>150</v>
      </c>
      <c r="E28" s="33"/>
      <c r="F28" s="33"/>
      <c r="G28" s="33"/>
      <c r="H28" s="33"/>
      <c r="I28" s="25"/>
    </row>
    <row r="29" ht="22.8" customHeight="1" spans="1:9">
      <c r="A29" s="6"/>
      <c r="B29" s="45" t="s">
        <v>135</v>
      </c>
      <c r="C29" s="33"/>
      <c r="D29" s="45" t="s">
        <v>151</v>
      </c>
      <c r="E29" s="33"/>
      <c r="F29" s="33"/>
      <c r="G29" s="33"/>
      <c r="H29" s="33"/>
      <c r="I29" s="25"/>
    </row>
    <row r="30" ht="22.8" customHeight="1" spans="1:9">
      <c r="A30" s="6"/>
      <c r="B30" s="45" t="s">
        <v>135</v>
      </c>
      <c r="C30" s="33"/>
      <c r="D30" s="45" t="s">
        <v>152</v>
      </c>
      <c r="E30" s="33"/>
      <c r="F30" s="33"/>
      <c r="G30" s="33"/>
      <c r="H30" s="33"/>
      <c r="I30" s="25"/>
    </row>
    <row r="31" ht="22.8" customHeight="1" spans="1:9">
      <c r="A31" s="6"/>
      <c r="B31" s="45" t="s">
        <v>135</v>
      </c>
      <c r="C31" s="33"/>
      <c r="D31" s="45" t="s">
        <v>153</v>
      </c>
      <c r="E31" s="33"/>
      <c r="F31" s="33"/>
      <c r="G31" s="33"/>
      <c r="H31" s="33"/>
      <c r="I31" s="25"/>
    </row>
    <row r="32" ht="22.8" customHeight="1" spans="1:9">
      <c r="A32" s="6"/>
      <c r="B32" s="45" t="s">
        <v>135</v>
      </c>
      <c r="C32" s="33"/>
      <c r="D32" s="45" t="s">
        <v>154</v>
      </c>
      <c r="E32" s="33"/>
      <c r="F32" s="33"/>
      <c r="G32" s="33"/>
      <c r="H32" s="33"/>
      <c r="I32" s="25"/>
    </row>
    <row r="33" ht="22.8" customHeight="1" spans="1:9">
      <c r="A33" s="6"/>
      <c r="B33" s="45" t="s">
        <v>135</v>
      </c>
      <c r="C33" s="33"/>
      <c r="D33" s="45" t="s">
        <v>155</v>
      </c>
      <c r="E33" s="33"/>
      <c r="F33" s="33"/>
      <c r="G33" s="33"/>
      <c r="H33" s="33"/>
      <c r="I33" s="25"/>
    </row>
    <row r="34" ht="9.75" customHeight="1" spans="1:9">
      <c r="A34" s="80"/>
      <c r="B34" s="80"/>
      <c r="C34" s="80"/>
      <c r="D34" s="39"/>
      <c r="E34" s="80"/>
      <c r="F34" s="80"/>
      <c r="G34" s="80"/>
      <c r="H34" s="80"/>
      <c r="I34" s="6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277777777778" customWidth="1"/>
    <col min="6" max="8" width="11.3981481481481" customWidth="1"/>
    <col min="9" max="39" width="10.2592592592593" customWidth="1"/>
    <col min="40" max="40" width="1.53703703703704" customWidth="1"/>
    <col min="41" max="41" width="9.76851851851852" customWidth="1"/>
  </cols>
  <sheetData>
    <row r="1" ht="17.2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7" t="s">
        <v>156</v>
      </c>
      <c r="AN1" s="71"/>
    </row>
    <row r="2" ht="22.8" customHeight="1" spans="1:40">
      <c r="A2" s="1"/>
      <c r="B2" s="3" t="s">
        <v>157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71"/>
    </row>
    <row r="3" ht="19.55" customHeight="1" spans="1:40">
      <c r="A3" s="4"/>
      <c r="B3" s="5" t="s">
        <v>4</v>
      </c>
      <c r="C3" s="5"/>
      <c r="D3" s="5"/>
      <c r="E3" s="5"/>
      <c r="F3" s="64"/>
      <c r="G3" s="4"/>
      <c r="H3" s="38"/>
      <c r="I3" s="64"/>
      <c r="J3" s="64"/>
      <c r="K3" s="70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38" t="s">
        <v>5</v>
      </c>
      <c r="AM3" s="38"/>
      <c r="AN3" s="72"/>
    </row>
    <row r="4" ht="24.4" customHeight="1" spans="1:40">
      <c r="A4" s="6"/>
      <c r="B4" s="7" t="s">
        <v>8</v>
      </c>
      <c r="C4" s="7"/>
      <c r="D4" s="7"/>
      <c r="E4" s="7"/>
      <c r="F4" s="7" t="s">
        <v>158</v>
      </c>
      <c r="G4" s="7" t="s">
        <v>159</v>
      </c>
      <c r="H4" s="7"/>
      <c r="I4" s="7"/>
      <c r="J4" s="7"/>
      <c r="K4" s="7"/>
      <c r="L4" s="7"/>
      <c r="M4" s="7"/>
      <c r="N4" s="7"/>
      <c r="O4" s="7"/>
      <c r="P4" s="7"/>
      <c r="Q4" s="7" t="s">
        <v>160</v>
      </c>
      <c r="R4" s="7"/>
      <c r="S4" s="7"/>
      <c r="T4" s="7"/>
      <c r="U4" s="7"/>
      <c r="V4" s="7"/>
      <c r="W4" s="7"/>
      <c r="X4" s="7"/>
      <c r="Y4" s="7"/>
      <c r="Z4" s="7"/>
      <c r="AA4" s="7" t="s">
        <v>161</v>
      </c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55"/>
    </row>
    <row r="5" ht="24.4" customHeight="1" spans="1:40">
      <c r="A5" s="6"/>
      <c r="B5" s="7" t="s">
        <v>82</v>
      </c>
      <c r="C5" s="7"/>
      <c r="D5" s="7" t="s">
        <v>69</v>
      </c>
      <c r="E5" s="7" t="s">
        <v>70</v>
      </c>
      <c r="F5" s="7"/>
      <c r="G5" s="7" t="s">
        <v>58</v>
      </c>
      <c r="H5" s="7" t="s">
        <v>162</v>
      </c>
      <c r="I5" s="7"/>
      <c r="J5" s="7"/>
      <c r="K5" s="7" t="s">
        <v>163</v>
      </c>
      <c r="L5" s="7"/>
      <c r="M5" s="7"/>
      <c r="N5" s="7" t="s">
        <v>164</v>
      </c>
      <c r="O5" s="7"/>
      <c r="P5" s="7"/>
      <c r="Q5" s="7" t="s">
        <v>58</v>
      </c>
      <c r="R5" s="7" t="s">
        <v>162</v>
      </c>
      <c r="S5" s="7"/>
      <c r="T5" s="7"/>
      <c r="U5" s="7" t="s">
        <v>163</v>
      </c>
      <c r="V5" s="7"/>
      <c r="W5" s="7"/>
      <c r="X5" s="7" t="s">
        <v>164</v>
      </c>
      <c r="Y5" s="7"/>
      <c r="Z5" s="7"/>
      <c r="AA5" s="7" t="s">
        <v>58</v>
      </c>
      <c r="AB5" s="7" t="s">
        <v>162</v>
      </c>
      <c r="AC5" s="7"/>
      <c r="AD5" s="7"/>
      <c r="AE5" s="7" t="s">
        <v>163</v>
      </c>
      <c r="AF5" s="7"/>
      <c r="AG5" s="7"/>
      <c r="AH5" s="7" t="s">
        <v>164</v>
      </c>
      <c r="AI5" s="7"/>
      <c r="AJ5" s="7"/>
      <c r="AK5" s="7" t="s">
        <v>165</v>
      </c>
      <c r="AL5" s="7"/>
      <c r="AM5" s="7"/>
      <c r="AN5" s="55"/>
    </row>
    <row r="6" ht="24.4" customHeight="1" spans="1:40">
      <c r="A6" s="39"/>
      <c r="B6" s="7" t="s">
        <v>83</v>
      </c>
      <c r="C6" s="7" t="s">
        <v>84</v>
      </c>
      <c r="D6" s="7"/>
      <c r="E6" s="7"/>
      <c r="F6" s="7"/>
      <c r="G6" s="7"/>
      <c r="H6" s="7" t="s">
        <v>166</v>
      </c>
      <c r="I6" s="7" t="s">
        <v>78</v>
      </c>
      <c r="J6" s="7" t="s">
        <v>79</v>
      </c>
      <c r="K6" s="7" t="s">
        <v>166</v>
      </c>
      <c r="L6" s="7" t="s">
        <v>78</v>
      </c>
      <c r="M6" s="7" t="s">
        <v>79</v>
      </c>
      <c r="N6" s="7" t="s">
        <v>166</v>
      </c>
      <c r="O6" s="7" t="s">
        <v>78</v>
      </c>
      <c r="P6" s="7" t="s">
        <v>79</v>
      </c>
      <c r="Q6" s="7"/>
      <c r="R6" s="7" t="s">
        <v>166</v>
      </c>
      <c r="S6" s="7" t="s">
        <v>78</v>
      </c>
      <c r="T6" s="7" t="s">
        <v>79</v>
      </c>
      <c r="U6" s="7" t="s">
        <v>166</v>
      </c>
      <c r="V6" s="7" t="s">
        <v>78</v>
      </c>
      <c r="W6" s="7" t="s">
        <v>79</v>
      </c>
      <c r="X6" s="7" t="s">
        <v>166</v>
      </c>
      <c r="Y6" s="7" t="s">
        <v>78</v>
      </c>
      <c r="Z6" s="7" t="s">
        <v>79</v>
      </c>
      <c r="AA6" s="7"/>
      <c r="AB6" s="7" t="s">
        <v>166</v>
      </c>
      <c r="AC6" s="7" t="s">
        <v>78</v>
      </c>
      <c r="AD6" s="7" t="s">
        <v>79</v>
      </c>
      <c r="AE6" s="7" t="s">
        <v>166</v>
      </c>
      <c r="AF6" s="7" t="s">
        <v>78</v>
      </c>
      <c r="AG6" s="7" t="s">
        <v>79</v>
      </c>
      <c r="AH6" s="7" t="s">
        <v>166</v>
      </c>
      <c r="AI6" s="7" t="s">
        <v>78</v>
      </c>
      <c r="AJ6" s="7" t="s">
        <v>79</v>
      </c>
      <c r="AK6" s="7" t="s">
        <v>166</v>
      </c>
      <c r="AL6" s="7" t="s">
        <v>78</v>
      </c>
      <c r="AM6" s="7" t="s">
        <v>79</v>
      </c>
      <c r="AN6" s="55"/>
    </row>
    <row r="7" ht="22.8" customHeight="1" spans="1:40">
      <c r="A7" s="6"/>
      <c r="B7" s="10"/>
      <c r="C7" s="10"/>
      <c r="D7" s="10"/>
      <c r="E7" s="10" t="s">
        <v>71</v>
      </c>
      <c r="F7" s="11">
        <v>1799.38</v>
      </c>
      <c r="G7" s="11">
        <v>1799.38</v>
      </c>
      <c r="H7" s="11">
        <v>1543.95</v>
      </c>
      <c r="I7" s="11">
        <v>604.7</v>
      </c>
      <c r="J7" s="11">
        <v>939.25</v>
      </c>
      <c r="K7" s="11">
        <v>255.43</v>
      </c>
      <c r="L7" s="11">
        <v>0</v>
      </c>
      <c r="M7" s="11">
        <v>255.43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55"/>
    </row>
    <row r="8" ht="22.8" customHeight="1" spans="1:40">
      <c r="A8" s="6"/>
      <c r="B8" s="43" t="s">
        <v>22</v>
      </c>
      <c r="C8" s="43" t="s">
        <v>22</v>
      </c>
      <c r="D8" s="44"/>
      <c r="E8" s="45" t="s">
        <v>22</v>
      </c>
      <c r="F8" s="33">
        <v>1799.38</v>
      </c>
      <c r="G8" s="33">
        <v>1799.38</v>
      </c>
      <c r="H8" s="33">
        <v>1543.95</v>
      </c>
      <c r="I8" s="33">
        <v>604.7</v>
      </c>
      <c r="J8" s="33">
        <v>939.25</v>
      </c>
      <c r="K8" s="33">
        <v>255.43</v>
      </c>
      <c r="L8" s="33">
        <v>0</v>
      </c>
      <c r="M8" s="33">
        <v>255.43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55"/>
    </row>
    <row r="9" ht="22.8" customHeight="1" spans="1:40">
      <c r="A9" s="6"/>
      <c r="B9" s="43" t="s">
        <v>22</v>
      </c>
      <c r="C9" s="43" t="s">
        <v>22</v>
      </c>
      <c r="D9" s="44">
        <v>160</v>
      </c>
      <c r="E9" s="45" t="s">
        <v>167</v>
      </c>
      <c r="F9" s="33">
        <f>F10+F27+F40+F37</f>
        <v>1799.38</v>
      </c>
      <c r="G9" s="33">
        <f t="shared" ref="G9:M9" si="0">G10+G27+G40+G37</f>
        <v>1799.38</v>
      </c>
      <c r="H9" s="33">
        <f t="shared" si="0"/>
        <v>1543.95</v>
      </c>
      <c r="I9" s="33">
        <f t="shared" si="0"/>
        <v>604.7</v>
      </c>
      <c r="J9" s="33">
        <f t="shared" si="0"/>
        <v>939.25</v>
      </c>
      <c r="K9" s="33">
        <f t="shared" si="0"/>
        <v>255.43</v>
      </c>
      <c r="L9" s="33">
        <f t="shared" si="0"/>
        <v>0</v>
      </c>
      <c r="M9" s="33">
        <f t="shared" si="0"/>
        <v>255.43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55"/>
    </row>
    <row r="10" ht="22.8" customHeight="1" spans="1:40">
      <c r="A10" s="6"/>
      <c r="D10" s="44">
        <v>160</v>
      </c>
      <c r="E10" s="45" t="s">
        <v>168</v>
      </c>
      <c r="F10" s="33">
        <v>1236.1</v>
      </c>
      <c r="G10" s="33">
        <f>1236.1</f>
        <v>1236.1</v>
      </c>
      <c r="H10" s="33">
        <v>980.67</v>
      </c>
      <c r="I10" s="33">
        <v>60.91</v>
      </c>
      <c r="J10" s="33">
        <v>919.76</v>
      </c>
      <c r="K10" s="33">
        <v>255.43</v>
      </c>
      <c r="L10" s="33"/>
      <c r="M10" s="33">
        <f>255.43</f>
        <v>255.43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55"/>
    </row>
    <row r="11" ht="22.8" customHeight="1" spans="1:40">
      <c r="A11" s="6"/>
      <c r="B11" s="67">
        <v>302</v>
      </c>
      <c r="C11" s="68" t="s">
        <v>169</v>
      </c>
      <c r="D11" s="44">
        <v>160</v>
      </c>
      <c r="E11" s="45" t="s">
        <v>170</v>
      </c>
      <c r="F11" s="33">
        <v>4.86</v>
      </c>
      <c r="G11" s="33">
        <v>4.86</v>
      </c>
      <c r="H11" s="33">
        <v>4.86</v>
      </c>
      <c r="I11" s="33">
        <f>3.56+1.3</f>
        <v>4.86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55"/>
    </row>
    <row r="12" ht="22.8" customHeight="1" spans="2:40">
      <c r="B12" s="67">
        <v>302</v>
      </c>
      <c r="C12" s="68" t="s">
        <v>171</v>
      </c>
      <c r="D12" s="44">
        <v>160</v>
      </c>
      <c r="E12" s="45" t="s">
        <v>172</v>
      </c>
      <c r="F12" s="33">
        <v>4.98</v>
      </c>
      <c r="G12" s="33">
        <v>4.98</v>
      </c>
      <c r="H12" s="33">
        <v>4.98</v>
      </c>
      <c r="I12" s="33">
        <f>3.58+1.4</f>
        <v>4.98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55"/>
    </row>
    <row r="13" ht="22.8" customHeight="1" spans="2:40">
      <c r="B13" s="67">
        <v>302</v>
      </c>
      <c r="C13" s="68" t="s">
        <v>91</v>
      </c>
      <c r="D13" s="44">
        <v>160</v>
      </c>
      <c r="E13" s="45" t="s">
        <v>173</v>
      </c>
      <c r="F13" s="33">
        <v>19.44</v>
      </c>
      <c r="G13" s="33">
        <v>19.44</v>
      </c>
      <c r="H13" s="33">
        <f>I13+J13</f>
        <v>19.44</v>
      </c>
      <c r="I13" s="33">
        <f>10.04+2.2</f>
        <v>12.24</v>
      </c>
      <c r="J13" s="33">
        <v>7.2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55"/>
    </row>
    <row r="14" ht="22.8" customHeight="1" spans="2:40">
      <c r="B14" s="67">
        <v>302</v>
      </c>
      <c r="C14" s="68" t="s">
        <v>87</v>
      </c>
      <c r="D14" s="44">
        <v>160</v>
      </c>
      <c r="E14" s="45" t="s">
        <v>174</v>
      </c>
      <c r="F14" s="33">
        <v>0.6</v>
      </c>
      <c r="G14" s="33">
        <v>0.6</v>
      </c>
      <c r="H14" s="33">
        <v>0.6</v>
      </c>
      <c r="I14" s="33">
        <v>0.5</v>
      </c>
      <c r="J14" s="33">
        <v>0.1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55"/>
    </row>
    <row r="15" ht="22.8" customHeight="1" spans="2:40">
      <c r="B15" s="67">
        <v>302</v>
      </c>
      <c r="C15" s="68" t="s">
        <v>97</v>
      </c>
      <c r="D15" s="44">
        <v>160</v>
      </c>
      <c r="E15" s="45" t="s">
        <v>175</v>
      </c>
      <c r="F15" s="33">
        <v>807.18</v>
      </c>
      <c r="G15" s="33">
        <v>807.18</v>
      </c>
      <c r="H15" s="33">
        <f>J15+I15</f>
        <v>807.18</v>
      </c>
      <c r="I15" s="33">
        <v>2</v>
      </c>
      <c r="J15" s="33">
        <v>805.18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55"/>
    </row>
    <row r="16" ht="22.8" customHeight="1" spans="2:40">
      <c r="B16" s="67">
        <v>302</v>
      </c>
      <c r="C16" s="68" t="s">
        <v>176</v>
      </c>
      <c r="D16" s="44">
        <v>160</v>
      </c>
      <c r="E16" s="45" t="s">
        <v>177</v>
      </c>
      <c r="F16" s="33">
        <v>143.82</v>
      </c>
      <c r="G16" s="33">
        <v>143.82</v>
      </c>
      <c r="H16" s="33">
        <v>40</v>
      </c>
      <c r="I16" s="33"/>
      <c r="J16" s="33">
        <v>40</v>
      </c>
      <c r="K16" s="33">
        <v>103.82</v>
      </c>
      <c r="L16" s="33"/>
      <c r="M16" s="33">
        <v>103.82</v>
      </c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55"/>
    </row>
    <row r="17" ht="22.8" customHeight="1" spans="2:40">
      <c r="B17" s="67">
        <v>302</v>
      </c>
      <c r="C17" s="68" t="s">
        <v>178</v>
      </c>
      <c r="D17" s="44">
        <v>160</v>
      </c>
      <c r="E17" s="45" t="s">
        <v>179</v>
      </c>
      <c r="F17" s="33">
        <v>3.56</v>
      </c>
      <c r="G17" s="33">
        <v>3.56</v>
      </c>
      <c r="H17" s="33">
        <v>3.56</v>
      </c>
      <c r="I17" s="33">
        <v>3.56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55"/>
    </row>
    <row r="18" ht="22.8" customHeight="1" spans="2:40">
      <c r="B18" s="67">
        <v>302</v>
      </c>
      <c r="C18" s="68" t="s">
        <v>180</v>
      </c>
      <c r="D18" s="44">
        <v>160</v>
      </c>
      <c r="E18" s="45" t="s">
        <v>181</v>
      </c>
      <c r="F18" s="33">
        <v>4</v>
      </c>
      <c r="G18" s="33">
        <v>4</v>
      </c>
      <c r="H18" s="33">
        <v>4</v>
      </c>
      <c r="I18" s="33">
        <v>4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55"/>
    </row>
    <row r="19" ht="22.8" customHeight="1" spans="2:40">
      <c r="B19" s="67">
        <v>302</v>
      </c>
      <c r="C19" s="68" t="s">
        <v>182</v>
      </c>
      <c r="D19" s="44">
        <v>160</v>
      </c>
      <c r="E19" s="45" t="s">
        <v>183</v>
      </c>
      <c r="F19" s="33">
        <v>51.63</v>
      </c>
      <c r="G19" s="33">
        <v>51.63</v>
      </c>
      <c r="H19" s="33">
        <v>51.63</v>
      </c>
      <c r="I19" s="33"/>
      <c r="J19" s="33">
        <v>51.63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55"/>
    </row>
    <row r="20" ht="22.8" customHeight="1" spans="2:40">
      <c r="B20" s="67">
        <v>302</v>
      </c>
      <c r="C20" s="68" t="s">
        <v>184</v>
      </c>
      <c r="D20" s="44">
        <v>160</v>
      </c>
      <c r="E20" s="45" t="s">
        <v>185</v>
      </c>
      <c r="F20" s="33">
        <v>18.48</v>
      </c>
      <c r="G20" s="33">
        <v>18.48</v>
      </c>
      <c r="H20" s="33">
        <v>18.48</v>
      </c>
      <c r="I20" s="33">
        <v>18.48</v>
      </c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55"/>
    </row>
    <row r="21" ht="22.8" customHeight="1" spans="2:40">
      <c r="B21" s="67">
        <v>302</v>
      </c>
      <c r="C21" s="68" t="s">
        <v>186</v>
      </c>
      <c r="D21" s="44">
        <v>160</v>
      </c>
      <c r="E21" s="45" t="s">
        <v>187</v>
      </c>
      <c r="F21" s="33">
        <v>2.9</v>
      </c>
      <c r="G21" s="33">
        <v>2.9</v>
      </c>
      <c r="H21" s="33">
        <v>2.9</v>
      </c>
      <c r="I21" s="33">
        <v>1</v>
      </c>
      <c r="J21" s="33">
        <v>1.9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55"/>
    </row>
    <row r="22" ht="22.8" customHeight="1" spans="2:40">
      <c r="B22" s="67">
        <v>302</v>
      </c>
      <c r="C22" s="68" t="s">
        <v>188</v>
      </c>
      <c r="D22" s="44">
        <v>160</v>
      </c>
      <c r="E22" s="45" t="s">
        <v>189</v>
      </c>
      <c r="F22" s="33">
        <v>2.97</v>
      </c>
      <c r="G22" s="33">
        <v>2.97</v>
      </c>
      <c r="H22" s="33">
        <v>2.97</v>
      </c>
      <c r="I22" s="33">
        <v>2.97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55"/>
    </row>
    <row r="23" ht="22.8" customHeight="1" spans="2:40">
      <c r="B23" s="67">
        <v>302</v>
      </c>
      <c r="C23" s="68" t="s">
        <v>88</v>
      </c>
      <c r="D23" s="44">
        <v>160</v>
      </c>
      <c r="E23" s="45" t="s">
        <v>190</v>
      </c>
      <c r="F23" s="33">
        <v>2</v>
      </c>
      <c r="G23" s="33">
        <v>2</v>
      </c>
      <c r="H23" s="33">
        <v>2</v>
      </c>
      <c r="I23" s="33">
        <v>2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55"/>
    </row>
    <row r="24" ht="22.8" customHeight="1" spans="2:40">
      <c r="B24" s="67">
        <v>302</v>
      </c>
      <c r="C24" s="68" t="s">
        <v>110</v>
      </c>
      <c r="D24" s="44">
        <v>160</v>
      </c>
      <c r="E24" s="45" t="s">
        <v>191</v>
      </c>
      <c r="F24" s="33">
        <v>4.32</v>
      </c>
      <c r="G24" s="33">
        <v>4.32</v>
      </c>
      <c r="H24" s="33">
        <v>4.32</v>
      </c>
      <c r="I24" s="33">
        <v>4.32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55"/>
    </row>
    <row r="25" ht="22.8" customHeight="1" spans="2:40">
      <c r="B25" s="67">
        <v>302</v>
      </c>
      <c r="C25" s="68" t="s">
        <v>192</v>
      </c>
      <c r="D25" s="44">
        <v>160</v>
      </c>
      <c r="E25" s="45" t="s">
        <v>193</v>
      </c>
      <c r="F25" s="33">
        <v>6.75</v>
      </c>
      <c r="G25" s="33">
        <v>6.75</v>
      </c>
      <c r="H25" s="33">
        <v>6.75</v>
      </c>
      <c r="I25" s="33"/>
      <c r="J25" s="33">
        <f>3.87+2.88</f>
        <v>6.75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55"/>
    </row>
    <row r="26" ht="22.8" customHeight="1" spans="2:40">
      <c r="B26" s="67">
        <v>302</v>
      </c>
      <c r="C26" s="68" t="s">
        <v>95</v>
      </c>
      <c r="D26" s="44">
        <v>160</v>
      </c>
      <c r="E26" s="45" t="s">
        <v>194</v>
      </c>
      <c r="F26" s="33">
        <v>158.61</v>
      </c>
      <c r="G26" s="33">
        <v>158.61</v>
      </c>
      <c r="H26" s="33">
        <v>7</v>
      </c>
      <c r="I26" s="33"/>
      <c r="J26" s="33">
        <v>7</v>
      </c>
      <c r="K26" s="33">
        <v>151.61</v>
      </c>
      <c r="L26" s="33"/>
      <c r="M26" s="33">
        <v>151.61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55"/>
    </row>
    <row r="27" ht="22.8" customHeight="1" spans="2:40">
      <c r="B27" s="67"/>
      <c r="C27" s="43" t="s">
        <v>22</v>
      </c>
      <c r="D27" s="44">
        <v>160</v>
      </c>
      <c r="E27" s="45" t="s">
        <v>195</v>
      </c>
      <c r="F27" s="33">
        <v>504.68</v>
      </c>
      <c r="G27" s="33">
        <v>504.68</v>
      </c>
      <c r="H27" s="33">
        <v>504.68</v>
      </c>
      <c r="I27" s="33">
        <f>370.15+134.53</f>
        <v>504.68</v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55"/>
    </row>
    <row r="28" ht="22.8" customHeight="1" spans="1:40">
      <c r="A28" s="6"/>
      <c r="B28" s="67">
        <v>301</v>
      </c>
      <c r="C28" s="68" t="s">
        <v>91</v>
      </c>
      <c r="D28" s="44">
        <v>160</v>
      </c>
      <c r="E28" s="45" t="s">
        <v>196</v>
      </c>
      <c r="F28" s="33">
        <v>231.86</v>
      </c>
      <c r="G28" s="33">
        <v>231.86</v>
      </c>
      <c r="H28" s="33">
        <v>231.86</v>
      </c>
      <c r="I28" s="33">
        <f>170.99+60.87</f>
        <v>231.86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55"/>
    </row>
    <row r="29" ht="22.8" customHeight="1" spans="2:40">
      <c r="B29" s="67">
        <v>301</v>
      </c>
      <c r="C29" s="68" t="s">
        <v>88</v>
      </c>
      <c r="D29" s="44">
        <v>160</v>
      </c>
      <c r="E29" s="45" t="s">
        <v>197</v>
      </c>
      <c r="F29" s="33">
        <v>44.86</v>
      </c>
      <c r="G29" s="33">
        <v>44.86</v>
      </c>
      <c r="H29" s="33">
        <v>44.86</v>
      </c>
      <c r="I29" s="33">
        <f>18.56+26.3</f>
        <v>44.86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55"/>
    </row>
    <row r="30" ht="22.8" customHeight="1" spans="2:40">
      <c r="B30" s="67">
        <v>301</v>
      </c>
      <c r="C30" s="68" t="s">
        <v>192</v>
      </c>
      <c r="D30" s="44">
        <v>160</v>
      </c>
      <c r="E30" s="45" t="s">
        <v>198</v>
      </c>
      <c r="F30" s="33">
        <v>53.51</v>
      </c>
      <c r="G30" s="33">
        <v>53.51</v>
      </c>
      <c r="H30" s="33">
        <v>53.51</v>
      </c>
      <c r="I30" s="33">
        <f>39.31+14.2</f>
        <v>53.51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55"/>
    </row>
    <row r="31" ht="22.8" customHeight="1" spans="2:40">
      <c r="B31" s="67">
        <v>301</v>
      </c>
      <c r="C31" s="68" t="s">
        <v>88</v>
      </c>
      <c r="D31" s="44">
        <v>160</v>
      </c>
      <c r="E31" s="45" t="s">
        <v>199</v>
      </c>
      <c r="F31" s="33">
        <v>79.34</v>
      </c>
      <c r="G31" s="33">
        <v>79.34</v>
      </c>
      <c r="H31" s="33">
        <v>79.34</v>
      </c>
      <c r="I31" s="33">
        <v>79.34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55"/>
    </row>
    <row r="32" ht="22.8" customHeight="1" spans="2:40">
      <c r="B32" s="67">
        <v>301</v>
      </c>
      <c r="C32" s="68" t="s">
        <v>102</v>
      </c>
      <c r="D32" s="44">
        <v>160</v>
      </c>
      <c r="E32" s="45" t="s">
        <v>200</v>
      </c>
      <c r="F32" s="33">
        <v>49.75</v>
      </c>
      <c r="G32" s="33">
        <v>49.75</v>
      </c>
      <c r="H32" s="33">
        <v>49.75</v>
      </c>
      <c r="I32" s="33">
        <f>35.78+13.97</f>
        <v>49.75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55"/>
    </row>
    <row r="33" ht="22.8" customHeight="1" spans="2:40">
      <c r="B33" s="67">
        <v>301</v>
      </c>
      <c r="C33" s="68" t="s">
        <v>178</v>
      </c>
      <c r="D33" s="44">
        <v>160</v>
      </c>
      <c r="E33" s="45" t="s">
        <v>201</v>
      </c>
      <c r="F33" s="33">
        <v>9.98</v>
      </c>
      <c r="G33" s="33">
        <v>9.98</v>
      </c>
      <c r="H33" s="33">
        <v>9.98</v>
      </c>
      <c r="I33" s="33">
        <f>0.91+9.07</f>
        <v>9.98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55"/>
    </row>
    <row r="34" ht="22.8" customHeight="1" spans="2:40">
      <c r="B34" s="67">
        <v>301</v>
      </c>
      <c r="C34" s="68">
        <v>11</v>
      </c>
      <c r="D34" s="44">
        <v>160</v>
      </c>
      <c r="E34" s="45" t="s">
        <v>202</v>
      </c>
      <c r="F34" s="33">
        <v>3.76</v>
      </c>
      <c r="G34" s="33">
        <v>3.76</v>
      </c>
      <c r="H34" s="33">
        <v>3.76</v>
      </c>
      <c r="I34" s="33">
        <f>2.8+0.96</f>
        <v>3.76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55"/>
    </row>
    <row r="35" ht="22.8" customHeight="1" spans="2:40">
      <c r="B35" s="67">
        <v>301</v>
      </c>
      <c r="C35" s="68">
        <v>10</v>
      </c>
      <c r="D35" s="44">
        <v>160</v>
      </c>
      <c r="E35" s="45" t="s">
        <v>203</v>
      </c>
      <c r="F35" s="33">
        <v>28.25</v>
      </c>
      <c r="G35" s="33">
        <v>28.25</v>
      </c>
      <c r="H35" s="33">
        <v>28.25</v>
      </c>
      <c r="I35" s="33">
        <f>20.7+7.55</f>
        <v>28.25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55"/>
    </row>
    <row r="36" ht="22.8" customHeight="1" spans="2:40">
      <c r="B36" s="67">
        <v>301</v>
      </c>
      <c r="C36" s="68">
        <v>12</v>
      </c>
      <c r="D36" s="44">
        <v>160</v>
      </c>
      <c r="E36" s="45" t="s">
        <v>204</v>
      </c>
      <c r="F36" s="33">
        <v>3.35</v>
      </c>
      <c r="G36" s="33">
        <v>3.35</v>
      </c>
      <c r="H36" s="33">
        <v>3.35</v>
      </c>
      <c r="I36" s="33">
        <f>1.74+1.61</f>
        <v>3.35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55"/>
    </row>
    <row r="37" ht="22.8" customHeight="1" spans="2:40">
      <c r="B37" s="67">
        <v>303</v>
      </c>
      <c r="C37" s="68" t="s">
        <v>22</v>
      </c>
      <c r="D37" s="44">
        <v>160</v>
      </c>
      <c r="E37" s="45" t="s">
        <v>205</v>
      </c>
      <c r="F37" s="33">
        <v>39.11</v>
      </c>
      <c r="G37" s="33">
        <v>39.11</v>
      </c>
      <c r="H37" s="33">
        <v>39.11</v>
      </c>
      <c r="I37" s="33">
        <f>29.04+10.07</f>
        <v>39.11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55"/>
    </row>
    <row r="38" ht="22.8" customHeight="1" spans="1:40">
      <c r="A38" s="6"/>
      <c r="B38" s="67">
        <v>303</v>
      </c>
      <c r="C38" s="68" t="s">
        <v>97</v>
      </c>
      <c r="D38" s="44">
        <v>160</v>
      </c>
      <c r="E38" s="45" t="s">
        <v>206</v>
      </c>
      <c r="F38" s="33">
        <v>38.47</v>
      </c>
      <c r="G38" s="33">
        <v>38.47</v>
      </c>
      <c r="H38" s="33">
        <v>38.47</v>
      </c>
      <c r="I38" s="33">
        <f>28.53+9.94</f>
        <v>38.47</v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55"/>
    </row>
    <row r="39" ht="22.8" customHeight="1" spans="2:40">
      <c r="B39" s="67">
        <v>303</v>
      </c>
      <c r="C39" s="68" t="s">
        <v>88</v>
      </c>
      <c r="D39" s="44">
        <v>160</v>
      </c>
      <c r="E39" s="45" t="s">
        <v>207</v>
      </c>
      <c r="F39" s="33">
        <v>0.64</v>
      </c>
      <c r="G39" s="33">
        <v>0.64</v>
      </c>
      <c r="H39" s="33">
        <v>0.64</v>
      </c>
      <c r="I39" s="33">
        <f>0.51+0.13</f>
        <v>0.64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55"/>
    </row>
    <row r="40" s="66" customFormat="1" ht="22.9" customHeight="1" spans="2:40">
      <c r="B40" s="67">
        <v>310</v>
      </c>
      <c r="C40" s="68" t="s">
        <v>22</v>
      </c>
      <c r="D40" s="44">
        <v>160</v>
      </c>
      <c r="E40" s="45" t="s">
        <v>208</v>
      </c>
      <c r="F40" s="33">
        <v>19.49</v>
      </c>
      <c r="G40" s="33">
        <v>19.49</v>
      </c>
      <c r="H40" s="33">
        <v>19.49</v>
      </c>
      <c r="I40" s="33"/>
      <c r="J40" s="33">
        <v>19.49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55"/>
    </row>
    <row r="41" s="66" customFormat="1" ht="22.9" customHeight="1" spans="1:40">
      <c r="A41" s="69"/>
      <c r="B41" s="67">
        <v>310</v>
      </c>
      <c r="C41" s="68">
        <v>2</v>
      </c>
      <c r="D41" s="44">
        <v>160</v>
      </c>
      <c r="E41" s="45" t="s">
        <v>209</v>
      </c>
      <c r="F41" s="33">
        <v>19.49</v>
      </c>
      <c r="G41" s="33">
        <v>19.49</v>
      </c>
      <c r="H41" s="33">
        <v>19.49</v>
      </c>
      <c r="I41" s="33"/>
      <c r="J41" s="33">
        <v>19.49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55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  <col min="15" max="15" width="20.5555555555556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210</v>
      </c>
      <c r="H1" s="21"/>
      <c r="I1" s="21"/>
      <c r="J1" s="24"/>
    </row>
    <row r="2" ht="22.8" customHeight="1" spans="1:10">
      <c r="A2" s="1"/>
      <c r="B2" s="3" t="s">
        <v>211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64"/>
      <c r="I3" s="38" t="s">
        <v>5</v>
      </c>
      <c r="J3" s="24"/>
    </row>
    <row r="4" ht="24.4" customHeight="1" spans="1:10">
      <c r="A4" s="39"/>
      <c r="B4" s="7" t="s">
        <v>8</v>
      </c>
      <c r="C4" s="7"/>
      <c r="D4" s="7"/>
      <c r="E4" s="7"/>
      <c r="F4" s="7"/>
      <c r="G4" s="7" t="s">
        <v>58</v>
      </c>
      <c r="H4" s="30" t="s">
        <v>212</v>
      </c>
      <c r="I4" s="30" t="s">
        <v>161</v>
      </c>
      <c r="J4" s="55"/>
    </row>
    <row r="5" ht="24.4" customHeight="1" spans="1:10">
      <c r="A5" s="39"/>
      <c r="B5" s="7" t="s">
        <v>82</v>
      </c>
      <c r="C5" s="7"/>
      <c r="D5" s="7"/>
      <c r="E5" s="7" t="s">
        <v>69</v>
      </c>
      <c r="F5" s="7" t="s">
        <v>70</v>
      </c>
      <c r="G5" s="7"/>
      <c r="H5" s="30"/>
      <c r="I5" s="30"/>
      <c r="J5" s="55"/>
    </row>
    <row r="6" ht="24.4" customHeight="1" spans="1:10">
      <c r="A6" s="8"/>
      <c r="B6" s="7" t="s">
        <v>83</v>
      </c>
      <c r="C6" s="7" t="s">
        <v>84</v>
      </c>
      <c r="D6" s="7" t="s">
        <v>85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v>1543.95</v>
      </c>
      <c r="H7" s="11">
        <v>1543.95</v>
      </c>
      <c r="I7" s="11"/>
      <c r="J7" s="26"/>
    </row>
    <row r="8" ht="22.8" customHeight="1" spans="1:10">
      <c r="A8" s="8"/>
      <c r="B8" s="31"/>
      <c r="C8" s="31"/>
      <c r="D8" s="31"/>
      <c r="E8" s="31"/>
      <c r="F8" s="32" t="s">
        <v>22</v>
      </c>
      <c r="G8" s="33">
        <v>1543.95</v>
      </c>
      <c r="H8" s="33">
        <v>1543.95</v>
      </c>
      <c r="I8" s="33"/>
      <c r="J8" s="24"/>
    </row>
    <row r="9" ht="22.8" customHeight="1" spans="1:17">
      <c r="A9" s="8"/>
      <c r="B9" s="31"/>
      <c r="C9" s="31"/>
      <c r="D9" s="31"/>
      <c r="E9" s="31"/>
      <c r="F9" s="32" t="s">
        <v>213</v>
      </c>
      <c r="G9" s="33">
        <v>1543.95</v>
      </c>
      <c r="H9" s="33">
        <f>1317.2+226.75</f>
        <v>1543.95</v>
      </c>
      <c r="I9" s="33"/>
      <c r="J9" s="24"/>
      <c r="O9" s="16"/>
      <c r="P9" s="17"/>
      <c r="Q9" s="17"/>
    </row>
    <row r="10" ht="22.8" customHeight="1" spans="1:17">
      <c r="A10" s="8"/>
      <c r="B10" s="31" t="s">
        <v>86</v>
      </c>
      <c r="C10" s="31" t="s">
        <v>87</v>
      </c>
      <c r="D10" s="31" t="s">
        <v>88</v>
      </c>
      <c r="E10" s="31" t="s">
        <v>214</v>
      </c>
      <c r="F10" s="32" t="s">
        <v>89</v>
      </c>
      <c r="G10" s="33">
        <v>6.91</v>
      </c>
      <c r="H10" s="34">
        <f>4.45+2.46</f>
        <v>6.91</v>
      </c>
      <c r="I10" s="34"/>
      <c r="J10" s="25"/>
      <c r="Q10" s="18"/>
    </row>
    <row r="11" ht="22.8" customHeight="1" spans="1:17">
      <c r="A11" s="8"/>
      <c r="B11" s="31" t="s">
        <v>90</v>
      </c>
      <c r="C11" s="31" t="s">
        <v>91</v>
      </c>
      <c r="D11" s="31" t="s">
        <v>91</v>
      </c>
      <c r="E11" s="31" t="s">
        <v>214</v>
      </c>
      <c r="F11" s="32" t="s">
        <v>94</v>
      </c>
      <c r="G11" s="33">
        <v>331.47</v>
      </c>
      <c r="H11" s="34">
        <v>331.47</v>
      </c>
      <c r="I11" s="34"/>
      <c r="J11" s="25"/>
      <c r="O11" s="16"/>
      <c r="P11" s="17"/>
      <c r="Q11" s="18"/>
    </row>
    <row r="12" ht="22.8" customHeight="1" spans="1:17">
      <c r="A12" s="8"/>
      <c r="B12" t="s">
        <v>90</v>
      </c>
      <c r="C12" t="s">
        <v>91</v>
      </c>
      <c r="D12" t="s">
        <v>92</v>
      </c>
      <c r="E12" s="31">
        <v>160</v>
      </c>
      <c r="F12" s="16" t="s">
        <v>215</v>
      </c>
      <c r="G12" s="17">
        <v>3.6</v>
      </c>
      <c r="H12" s="34"/>
      <c r="I12" s="34"/>
      <c r="J12" s="25"/>
      <c r="O12" s="16"/>
      <c r="P12" s="17"/>
      <c r="Q12" s="18"/>
    </row>
    <row r="13" ht="22.8" customHeight="1" spans="1:17">
      <c r="A13" s="8"/>
      <c r="B13" t="s">
        <v>90</v>
      </c>
      <c r="C13" t="s">
        <v>91</v>
      </c>
      <c r="D13" t="s">
        <v>95</v>
      </c>
      <c r="E13" s="31">
        <v>160</v>
      </c>
      <c r="F13" s="16" t="s">
        <v>96</v>
      </c>
      <c r="G13" s="17">
        <v>116.45</v>
      </c>
      <c r="H13" s="34">
        <v>116.45</v>
      </c>
      <c r="I13" s="34"/>
      <c r="J13" s="25"/>
      <c r="O13" s="16"/>
      <c r="P13" s="17"/>
      <c r="Q13" s="18"/>
    </row>
    <row r="14" ht="22.8" customHeight="1" spans="1:17">
      <c r="A14" s="8"/>
      <c r="B14" s="31" t="s">
        <v>90</v>
      </c>
      <c r="C14" s="31" t="s">
        <v>91</v>
      </c>
      <c r="D14" s="31" t="s">
        <v>97</v>
      </c>
      <c r="E14" s="31" t="s">
        <v>214</v>
      </c>
      <c r="F14" s="32" t="s">
        <v>98</v>
      </c>
      <c r="G14" s="33">
        <v>43.71</v>
      </c>
      <c r="H14" s="34">
        <v>43.71</v>
      </c>
      <c r="I14" s="34"/>
      <c r="J14" s="25"/>
      <c r="O14" s="16"/>
      <c r="P14" s="17"/>
      <c r="Q14" s="18"/>
    </row>
    <row r="15" ht="22.8" customHeight="1" spans="1:17">
      <c r="A15" s="8"/>
      <c r="B15" t="s">
        <v>90</v>
      </c>
      <c r="C15" t="s">
        <v>88</v>
      </c>
      <c r="D15" t="s">
        <v>92</v>
      </c>
      <c r="E15" s="31">
        <v>160</v>
      </c>
      <c r="F15" s="16" t="s">
        <v>99</v>
      </c>
      <c r="G15" s="17">
        <v>45.18</v>
      </c>
      <c r="H15" s="34">
        <v>45.18</v>
      </c>
      <c r="I15" s="34"/>
      <c r="J15" s="25"/>
      <c r="O15" s="16"/>
      <c r="P15" s="17"/>
      <c r="Q15" s="18"/>
    </row>
    <row r="16" ht="22.8" customHeight="1" spans="1:17">
      <c r="A16" s="8"/>
      <c r="B16" s="31" t="s">
        <v>90</v>
      </c>
      <c r="C16" s="31" t="s">
        <v>97</v>
      </c>
      <c r="D16" s="31" t="s">
        <v>97</v>
      </c>
      <c r="E16" s="31" t="s">
        <v>214</v>
      </c>
      <c r="F16" s="32" t="s">
        <v>100</v>
      </c>
      <c r="G16" s="33">
        <v>822.37</v>
      </c>
      <c r="H16" s="34">
        <v>822.37</v>
      </c>
      <c r="I16" s="34"/>
      <c r="J16" s="25"/>
      <c r="Q16" s="18"/>
    </row>
    <row r="17" ht="22.8" customHeight="1" spans="1:17">
      <c r="A17" s="8"/>
      <c r="B17" s="31" t="s">
        <v>105</v>
      </c>
      <c r="C17" s="31" t="s">
        <v>88</v>
      </c>
      <c r="D17" s="31" t="s">
        <v>91</v>
      </c>
      <c r="E17" s="31" t="s">
        <v>214</v>
      </c>
      <c r="F17" s="32" t="s">
        <v>106</v>
      </c>
      <c r="G17" s="33">
        <f>39.31+14.2</f>
        <v>53.51</v>
      </c>
      <c r="H17" s="34">
        <v>53.51</v>
      </c>
      <c r="I17" s="34"/>
      <c r="J17" s="25"/>
      <c r="O17" s="16"/>
      <c r="P17" s="17"/>
      <c r="Q17" s="18"/>
    </row>
    <row r="18" ht="22.8" customHeight="1" spans="1:17">
      <c r="A18" s="8"/>
      <c r="B18" s="31" t="s">
        <v>86</v>
      </c>
      <c r="C18" s="31" t="s">
        <v>87</v>
      </c>
      <c r="D18" s="31" t="s">
        <v>87</v>
      </c>
      <c r="E18" s="31" t="s">
        <v>214</v>
      </c>
      <c r="F18" s="32" t="s">
        <v>107</v>
      </c>
      <c r="G18" s="33">
        <f>35.78+13.97</f>
        <v>49.75</v>
      </c>
      <c r="H18" s="34">
        <v>49.75</v>
      </c>
      <c r="I18" s="34"/>
      <c r="J18" s="25"/>
      <c r="O18" s="16"/>
      <c r="P18" s="17"/>
      <c r="Q18" s="18"/>
    </row>
    <row r="19" ht="22.8" customHeight="1" spans="1:17">
      <c r="A19" s="8"/>
      <c r="B19" s="31" t="s">
        <v>86</v>
      </c>
      <c r="C19" s="31" t="s">
        <v>87</v>
      </c>
      <c r="D19" s="31" t="s">
        <v>91</v>
      </c>
      <c r="E19" s="31" t="s">
        <v>214</v>
      </c>
      <c r="F19" s="32" t="s">
        <v>108</v>
      </c>
      <c r="G19" s="33">
        <v>8.96</v>
      </c>
      <c r="H19" s="34">
        <v>8.96</v>
      </c>
      <c r="I19" s="34"/>
      <c r="J19" s="25"/>
      <c r="O19" s="16"/>
      <c r="P19" s="17"/>
      <c r="Q19" s="18"/>
    </row>
    <row r="20" ht="22.8" customHeight="1" spans="1:17">
      <c r="A20" s="8"/>
      <c r="B20" s="31" t="s">
        <v>109</v>
      </c>
      <c r="C20" s="31" t="s">
        <v>110</v>
      </c>
      <c r="D20" s="31" t="s">
        <v>111</v>
      </c>
      <c r="E20" s="31" t="s">
        <v>214</v>
      </c>
      <c r="F20" s="32" t="s">
        <v>112</v>
      </c>
      <c r="G20" s="33">
        <f>2.8+0.96</f>
        <v>3.76</v>
      </c>
      <c r="H20" s="34">
        <v>3.76</v>
      </c>
      <c r="I20" s="34"/>
      <c r="J20" s="25"/>
      <c r="O20" s="16"/>
      <c r="P20" s="17"/>
      <c r="Q20" s="18"/>
    </row>
    <row r="21" ht="22.8" customHeight="1" spans="1:17">
      <c r="A21" s="8"/>
      <c r="B21" s="31" t="s">
        <v>90</v>
      </c>
      <c r="C21" s="31" t="s">
        <v>88</v>
      </c>
      <c r="D21" s="31" t="s">
        <v>87</v>
      </c>
      <c r="E21" s="31" t="s">
        <v>214</v>
      </c>
      <c r="F21" s="32" t="s">
        <v>114</v>
      </c>
      <c r="G21" s="33">
        <v>30</v>
      </c>
      <c r="H21" s="34">
        <v>30</v>
      </c>
      <c r="I21" s="34"/>
      <c r="J21" s="25"/>
      <c r="Q21" s="18"/>
    </row>
    <row r="22" ht="22.8" customHeight="1" spans="1:10">
      <c r="A22" s="8"/>
      <c r="B22" s="31" t="s">
        <v>109</v>
      </c>
      <c r="C22" s="31" t="s">
        <v>110</v>
      </c>
      <c r="D22" s="31" t="s">
        <v>88</v>
      </c>
      <c r="E22" s="31" t="s">
        <v>214</v>
      </c>
      <c r="F22" s="32" t="s">
        <v>115</v>
      </c>
      <c r="G22" s="33">
        <f>0.66+7.55</f>
        <v>8.21</v>
      </c>
      <c r="H22" s="34">
        <v>8.21</v>
      </c>
      <c r="I22" s="34"/>
      <c r="J22" s="25"/>
    </row>
    <row r="23" ht="22.8" customHeight="1" spans="1:10">
      <c r="A23" s="8"/>
      <c r="B23" s="31" t="s">
        <v>109</v>
      </c>
      <c r="C23" s="31" t="s">
        <v>110</v>
      </c>
      <c r="D23" s="31" t="s">
        <v>91</v>
      </c>
      <c r="E23" s="31" t="s">
        <v>214</v>
      </c>
      <c r="F23" s="32" t="s">
        <v>116</v>
      </c>
      <c r="G23" s="33">
        <v>20.05</v>
      </c>
      <c r="H23" s="34">
        <v>20.05</v>
      </c>
      <c r="I23" s="34"/>
      <c r="J23" s="25"/>
    </row>
    <row r="24" ht="9.75" customHeight="1" spans="1:10">
      <c r="A24" s="19"/>
      <c r="B24" s="20"/>
      <c r="C24" s="20"/>
      <c r="D24" s="20"/>
      <c r="E24" s="20"/>
      <c r="F24" s="19"/>
      <c r="G24" s="19"/>
      <c r="H24" s="19"/>
      <c r="I24" s="19"/>
      <c r="J24" s="65"/>
    </row>
  </sheetData>
  <mergeCells count="12">
    <mergeCell ref="B1:D1"/>
    <mergeCell ref="G1:I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277777777778" customWidth="1"/>
    <col min="6" max="8" width="16.4074074074074" customWidth="1"/>
    <col min="9" max="9" width="1.53703703703704" customWidth="1"/>
  </cols>
  <sheetData>
    <row r="1" ht="17.25" customHeight="1" spans="1:9">
      <c r="A1" s="2"/>
      <c r="B1" s="2"/>
      <c r="C1" s="2"/>
      <c r="D1" s="28"/>
      <c r="E1" s="28"/>
      <c r="F1" s="1"/>
      <c r="G1" s="1"/>
      <c r="H1" s="37" t="s">
        <v>216</v>
      </c>
      <c r="I1" s="55"/>
    </row>
    <row r="2" ht="22.8" customHeight="1" spans="1:9">
      <c r="A2" s="1"/>
      <c r="B2" s="3" t="s">
        <v>217</v>
      </c>
      <c r="C2" s="3"/>
      <c r="D2" s="3"/>
      <c r="E2" s="3"/>
      <c r="F2" s="3"/>
      <c r="G2" s="3"/>
      <c r="H2" s="3"/>
      <c r="I2" s="55"/>
    </row>
    <row r="3" ht="19.55" customHeight="1" spans="1:9">
      <c r="A3" s="4"/>
      <c r="B3" s="5" t="s">
        <v>4</v>
      </c>
      <c r="C3" s="5"/>
      <c r="D3" s="5"/>
      <c r="E3" s="5"/>
      <c r="G3" s="4"/>
      <c r="H3" s="38" t="s">
        <v>5</v>
      </c>
      <c r="I3" s="55"/>
    </row>
    <row r="4" ht="24.4" customHeight="1" spans="1:9">
      <c r="A4" s="6"/>
      <c r="B4" s="7" t="s">
        <v>8</v>
      </c>
      <c r="C4" s="7"/>
      <c r="D4" s="7"/>
      <c r="E4" s="7"/>
      <c r="F4" s="7" t="s">
        <v>78</v>
      </c>
      <c r="G4" s="7"/>
      <c r="H4" s="7"/>
      <c r="I4" s="55"/>
    </row>
    <row r="5" ht="24.4" customHeight="1" spans="1:9">
      <c r="A5" s="6"/>
      <c r="B5" s="7" t="s">
        <v>82</v>
      </c>
      <c r="C5" s="7"/>
      <c r="D5" s="7" t="s">
        <v>69</v>
      </c>
      <c r="E5" s="7" t="s">
        <v>70</v>
      </c>
      <c r="F5" s="7" t="s">
        <v>58</v>
      </c>
      <c r="G5" s="7" t="s">
        <v>218</v>
      </c>
      <c r="H5" s="7" t="s">
        <v>219</v>
      </c>
      <c r="I5" s="55"/>
    </row>
    <row r="6" ht="24.4" customHeight="1" spans="1:9">
      <c r="A6" s="39"/>
      <c r="B6" s="7" t="s">
        <v>83</v>
      </c>
      <c r="C6" s="7" t="s">
        <v>84</v>
      </c>
      <c r="D6" s="7"/>
      <c r="E6" s="7"/>
      <c r="F6" s="7"/>
      <c r="G6" s="7"/>
      <c r="H6" s="7"/>
      <c r="I6" s="55"/>
    </row>
    <row r="7" ht="22.8" customHeight="1" spans="1:18">
      <c r="A7" s="6"/>
      <c r="B7" s="40"/>
      <c r="C7" s="40"/>
      <c r="D7" s="40"/>
      <c r="E7" s="41" t="s">
        <v>71</v>
      </c>
      <c r="F7" s="42">
        <v>604.7</v>
      </c>
      <c r="G7" s="42">
        <v>543.35</v>
      </c>
      <c r="H7" s="42">
        <v>61.35</v>
      </c>
      <c r="I7" s="55"/>
      <c r="L7" s="56"/>
      <c r="M7" s="56"/>
      <c r="N7" s="56"/>
      <c r="O7" s="57"/>
      <c r="P7" s="58"/>
      <c r="Q7" s="58"/>
      <c r="R7" s="58"/>
    </row>
    <row r="8" ht="22.8" customHeight="1" spans="1:18">
      <c r="A8" s="6"/>
      <c r="B8" s="43" t="s">
        <v>22</v>
      </c>
      <c r="C8" s="43" t="s">
        <v>22</v>
      </c>
      <c r="D8" s="44"/>
      <c r="E8" s="45" t="s">
        <v>22</v>
      </c>
      <c r="F8" s="33">
        <v>604.7</v>
      </c>
      <c r="G8" s="33">
        <v>543.35</v>
      </c>
      <c r="H8" s="33">
        <v>61.35</v>
      </c>
      <c r="I8" s="55"/>
      <c r="L8" s="59" t="s">
        <v>22</v>
      </c>
      <c r="M8" s="59"/>
      <c r="N8" s="60"/>
      <c r="O8" s="61"/>
      <c r="P8" s="62"/>
      <c r="Q8" s="62"/>
      <c r="R8" s="62"/>
    </row>
    <row r="9" ht="22.8" customHeight="1" spans="1:18">
      <c r="A9" s="6"/>
      <c r="B9" s="43" t="s">
        <v>22</v>
      </c>
      <c r="C9" s="43" t="s">
        <v>22</v>
      </c>
      <c r="D9" s="44">
        <v>160</v>
      </c>
      <c r="E9" s="45" t="s">
        <v>73</v>
      </c>
      <c r="F9" s="33">
        <f>452.7+152</f>
        <v>604.7</v>
      </c>
      <c r="G9" s="33">
        <f>398.84+144.51</f>
        <v>543.35</v>
      </c>
      <c r="H9" s="33">
        <f>53.86+7.49</f>
        <v>61.35</v>
      </c>
      <c r="I9" s="55"/>
      <c r="L9" s="59" t="s">
        <v>22</v>
      </c>
      <c r="M9" s="59"/>
      <c r="N9" s="60"/>
      <c r="O9" s="61"/>
      <c r="P9" s="62"/>
      <c r="Q9" s="62"/>
      <c r="R9" s="62"/>
    </row>
    <row r="10" ht="22.8" customHeight="1" spans="1:18">
      <c r="A10" s="6"/>
      <c r="B10" s="43" t="s">
        <v>22</v>
      </c>
      <c r="C10" s="43" t="s">
        <v>22</v>
      </c>
      <c r="D10" s="44">
        <v>160</v>
      </c>
      <c r="E10" s="45" t="s">
        <v>220</v>
      </c>
      <c r="F10" s="33">
        <v>60.9</v>
      </c>
      <c r="G10" s="33"/>
      <c r="H10" s="33">
        <f>53.5+7.4</f>
        <v>60.9</v>
      </c>
      <c r="I10" s="55"/>
      <c r="L10" s="59" t="s">
        <v>22</v>
      </c>
      <c r="M10" s="59"/>
      <c r="N10" s="60"/>
      <c r="O10" s="61"/>
      <c r="P10" s="62"/>
      <c r="Q10" s="62"/>
      <c r="R10" s="62"/>
    </row>
    <row r="11" ht="22.8" customHeight="1" spans="1:18">
      <c r="A11" s="6"/>
      <c r="B11" s="43" t="s">
        <v>221</v>
      </c>
      <c r="C11" s="43" t="s">
        <v>222</v>
      </c>
      <c r="D11" s="44">
        <v>160</v>
      </c>
      <c r="E11" s="45" t="s">
        <v>223</v>
      </c>
      <c r="F11" s="33">
        <f>3.56+1.3</f>
        <v>4.86</v>
      </c>
      <c r="G11" s="33"/>
      <c r="H11" s="33">
        <v>4.86</v>
      </c>
      <c r="I11" s="55"/>
      <c r="L11" s="59"/>
      <c r="M11" s="59"/>
      <c r="N11" s="60"/>
      <c r="O11" s="61"/>
      <c r="P11" s="62"/>
      <c r="Q11" s="62"/>
      <c r="R11" s="62"/>
    </row>
    <row r="12" ht="22.8" customHeight="1" spans="2:18">
      <c r="B12" s="43" t="s">
        <v>221</v>
      </c>
      <c r="C12" s="43" t="s">
        <v>224</v>
      </c>
      <c r="D12" s="44">
        <v>160</v>
      </c>
      <c r="E12" s="45" t="s">
        <v>225</v>
      </c>
      <c r="F12" s="33">
        <f>3.58+1.4</f>
        <v>4.98</v>
      </c>
      <c r="G12" s="33"/>
      <c r="H12" s="33">
        <v>4.98</v>
      </c>
      <c r="I12" s="55"/>
      <c r="L12" s="59"/>
      <c r="M12" s="59"/>
      <c r="N12" s="60"/>
      <c r="O12" s="61"/>
      <c r="P12" s="62"/>
      <c r="Q12" s="62"/>
      <c r="R12" s="62"/>
    </row>
    <row r="13" ht="22.8" customHeight="1" spans="2:18">
      <c r="B13" s="43" t="s">
        <v>221</v>
      </c>
      <c r="C13" s="43" t="s">
        <v>226</v>
      </c>
      <c r="D13" s="44">
        <v>160</v>
      </c>
      <c r="E13" s="45" t="s">
        <v>227</v>
      </c>
      <c r="F13" s="33">
        <f>10.04+2.2</f>
        <v>12.24</v>
      </c>
      <c r="G13" s="33"/>
      <c r="H13" s="33">
        <v>12.24</v>
      </c>
      <c r="I13" s="55"/>
      <c r="L13" s="59"/>
      <c r="M13" s="59"/>
      <c r="N13" s="60"/>
      <c r="O13" s="61"/>
      <c r="P13" s="62"/>
      <c r="Q13" s="62"/>
      <c r="R13" s="62"/>
    </row>
    <row r="14" ht="22.8" customHeight="1" spans="2:18">
      <c r="B14" s="43" t="s">
        <v>221</v>
      </c>
      <c r="C14" s="43" t="s">
        <v>228</v>
      </c>
      <c r="D14" s="44">
        <v>160</v>
      </c>
      <c r="E14" s="45" t="s">
        <v>229</v>
      </c>
      <c r="F14" s="33">
        <v>0.5</v>
      </c>
      <c r="G14" s="33"/>
      <c r="H14" s="33">
        <v>0.5</v>
      </c>
      <c r="I14" s="55"/>
      <c r="L14" s="59"/>
      <c r="M14" s="59"/>
      <c r="N14" s="60"/>
      <c r="O14" s="61"/>
      <c r="P14" s="62"/>
      <c r="Q14" s="62"/>
      <c r="R14" s="62"/>
    </row>
    <row r="15" ht="22.8" customHeight="1" spans="2:18">
      <c r="B15" s="43" t="s">
        <v>221</v>
      </c>
      <c r="C15" s="43" t="s">
        <v>230</v>
      </c>
      <c r="D15" s="44">
        <v>160</v>
      </c>
      <c r="E15" s="45" t="s">
        <v>231</v>
      </c>
      <c r="F15" s="33">
        <f>3.38+0.18</f>
        <v>3.56</v>
      </c>
      <c r="G15" s="33"/>
      <c r="H15" s="33">
        <v>3.56</v>
      </c>
      <c r="I15" s="55"/>
      <c r="L15" s="59"/>
      <c r="M15" s="59"/>
      <c r="N15" s="60"/>
      <c r="O15" s="61"/>
      <c r="P15" s="62"/>
      <c r="Q15" s="62"/>
      <c r="R15" s="62"/>
    </row>
    <row r="16" ht="22.8" customHeight="1" spans="2:18">
      <c r="B16" s="43" t="s">
        <v>221</v>
      </c>
      <c r="C16" s="43" t="s">
        <v>232</v>
      </c>
      <c r="D16" s="44">
        <v>160</v>
      </c>
      <c r="E16" s="46" t="s">
        <v>233</v>
      </c>
      <c r="F16" s="33">
        <v>4</v>
      </c>
      <c r="G16" s="33"/>
      <c r="H16" s="33">
        <v>4</v>
      </c>
      <c r="I16" s="55"/>
      <c r="L16" s="59" t="s">
        <v>22</v>
      </c>
      <c r="M16" s="59" t="s">
        <v>22</v>
      </c>
      <c r="N16" s="60"/>
      <c r="O16" s="61"/>
      <c r="P16" s="62"/>
      <c r="Q16" s="62"/>
      <c r="R16" s="62"/>
    </row>
    <row r="17" ht="22.8" customHeight="1" spans="2:18">
      <c r="B17" s="43" t="s">
        <v>221</v>
      </c>
      <c r="C17" s="43" t="s">
        <v>234</v>
      </c>
      <c r="D17" s="44">
        <v>160</v>
      </c>
      <c r="E17" s="45" t="s">
        <v>235</v>
      </c>
      <c r="F17" s="33">
        <v>18.48</v>
      </c>
      <c r="G17" s="33"/>
      <c r="H17" s="33">
        <v>18.48</v>
      </c>
      <c r="I17" s="55"/>
      <c r="L17" s="59"/>
      <c r="M17" s="59"/>
      <c r="N17" s="60"/>
      <c r="O17" s="61"/>
      <c r="P17" s="62"/>
      <c r="Q17" s="62"/>
      <c r="R17" s="62"/>
    </row>
    <row r="18" ht="22.8" customHeight="1" spans="2:18">
      <c r="B18" s="43" t="s">
        <v>221</v>
      </c>
      <c r="C18" s="43" t="s">
        <v>236</v>
      </c>
      <c r="D18" s="44">
        <v>160</v>
      </c>
      <c r="E18" s="45" t="s">
        <v>237</v>
      </c>
      <c r="F18" s="33">
        <v>2.97</v>
      </c>
      <c r="G18" s="33"/>
      <c r="H18" s="33">
        <v>2.97</v>
      </c>
      <c r="I18" s="55"/>
      <c r="L18" s="59"/>
      <c r="M18" s="59"/>
      <c r="N18" s="60"/>
      <c r="O18" s="61"/>
      <c r="P18" s="62"/>
      <c r="Q18" s="62"/>
      <c r="R18" s="62"/>
    </row>
    <row r="19" ht="22.8" customHeight="1" spans="2:18">
      <c r="B19" s="43" t="s">
        <v>221</v>
      </c>
      <c r="C19" s="43" t="s">
        <v>238</v>
      </c>
      <c r="D19" s="44">
        <v>160</v>
      </c>
      <c r="E19" s="46" t="s">
        <v>239</v>
      </c>
      <c r="F19" s="33">
        <v>2</v>
      </c>
      <c r="G19" s="33"/>
      <c r="H19" s="33">
        <v>2</v>
      </c>
      <c r="I19" s="55"/>
      <c r="L19" s="59" t="s">
        <v>22</v>
      </c>
      <c r="M19" s="59" t="s">
        <v>22</v>
      </c>
      <c r="N19" s="60"/>
      <c r="O19" s="61"/>
      <c r="P19" s="62"/>
      <c r="Q19" s="62"/>
      <c r="R19" s="62"/>
    </row>
    <row r="20" ht="22.8" customHeight="1" spans="2:18">
      <c r="B20" s="47" t="s">
        <v>221</v>
      </c>
      <c r="C20" s="47" t="s">
        <v>240</v>
      </c>
      <c r="D20" s="48">
        <v>160</v>
      </c>
      <c r="E20" s="49" t="s">
        <v>241</v>
      </c>
      <c r="F20" s="50">
        <v>1</v>
      </c>
      <c r="G20" s="50"/>
      <c r="H20" s="51">
        <v>1</v>
      </c>
      <c r="I20" s="55"/>
      <c r="L20" s="59"/>
      <c r="M20" s="59"/>
      <c r="N20" s="60"/>
      <c r="O20" s="61"/>
      <c r="P20" s="62"/>
      <c r="Q20" s="62"/>
      <c r="R20" s="62"/>
    </row>
    <row r="21" ht="22.8" customHeight="1" spans="2:18">
      <c r="B21" s="43" t="s">
        <v>221</v>
      </c>
      <c r="C21" s="43" t="s">
        <v>242</v>
      </c>
      <c r="D21" s="44">
        <v>160</v>
      </c>
      <c r="E21" s="45" t="s">
        <v>243</v>
      </c>
      <c r="F21" s="33">
        <f>2+2.32</f>
        <v>4.32</v>
      </c>
      <c r="G21" s="33"/>
      <c r="H21" s="33">
        <v>4.32</v>
      </c>
      <c r="I21" s="55"/>
      <c r="L21" s="59"/>
      <c r="M21" s="59"/>
      <c r="N21" s="60"/>
      <c r="O21" s="61"/>
      <c r="P21" s="62"/>
      <c r="Q21" s="62"/>
      <c r="R21" s="62"/>
    </row>
    <row r="22" ht="22.8" customHeight="1" spans="2:18">
      <c r="B22" s="43" t="s">
        <v>221</v>
      </c>
      <c r="C22" s="43" t="s">
        <v>244</v>
      </c>
      <c r="D22" s="44">
        <v>160</v>
      </c>
      <c r="E22" s="45" t="s">
        <v>245</v>
      </c>
      <c r="F22" s="33">
        <v>2</v>
      </c>
      <c r="G22" s="33"/>
      <c r="H22" s="33">
        <v>2</v>
      </c>
      <c r="I22" s="55"/>
      <c r="L22" s="59"/>
      <c r="M22" s="59"/>
      <c r="N22" s="60"/>
      <c r="O22" s="61"/>
      <c r="P22" s="62"/>
      <c r="Q22" s="62"/>
      <c r="R22" s="62"/>
    </row>
    <row r="23" ht="22.8" customHeight="1" spans="2:18">
      <c r="B23" s="43" t="s">
        <v>22</v>
      </c>
      <c r="C23" s="43" t="s">
        <v>22</v>
      </c>
      <c r="D23" s="44">
        <v>160</v>
      </c>
      <c r="E23" s="45" t="s">
        <v>246</v>
      </c>
      <c r="F23" s="33">
        <f>134.53+370.15</f>
        <v>504.68</v>
      </c>
      <c r="G23" s="33">
        <v>504.68</v>
      </c>
      <c r="H23" s="33"/>
      <c r="I23" s="55"/>
      <c r="L23" s="59"/>
      <c r="M23" s="59"/>
      <c r="N23" s="60"/>
      <c r="O23" s="61"/>
      <c r="P23" s="62"/>
      <c r="Q23" s="62"/>
      <c r="R23" s="62"/>
    </row>
    <row r="24" ht="22.8" customHeight="1" spans="1:18">
      <c r="A24" s="6"/>
      <c r="B24" s="43" t="s">
        <v>247</v>
      </c>
      <c r="C24" s="43" t="s">
        <v>226</v>
      </c>
      <c r="D24" s="44">
        <v>160</v>
      </c>
      <c r="E24" s="45" t="s">
        <v>248</v>
      </c>
      <c r="F24" s="33">
        <f>60.87+170.99</f>
        <v>231.86</v>
      </c>
      <c r="G24" s="33">
        <v>231.86</v>
      </c>
      <c r="H24" s="33"/>
      <c r="I24" s="55"/>
      <c r="L24" s="59"/>
      <c r="M24" s="59"/>
      <c r="N24" s="60"/>
      <c r="O24" s="61"/>
      <c r="P24" s="62"/>
      <c r="Q24" s="62"/>
      <c r="R24" s="62"/>
    </row>
    <row r="25" ht="22.8" customHeight="1" spans="2:18">
      <c r="B25" s="43" t="s">
        <v>247</v>
      </c>
      <c r="C25" s="43" t="s">
        <v>249</v>
      </c>
      <c r="D25" s="44">
        <v>160</v>
      </c>
      <c r="E25" s="45" t="s">
        <v>250</v>
      </c>
      <c r="F25" s="33">
        <f>26.3+18.56</f>
        <v>44.86</v>
      </c>
      <c r="G25" s="33">
        <v>44.86</v>
      </c>
      <c r="H25" s="33"/>
      <c r="I25" s="55"/>
      <c r="L25" s="59"/>
      <c r="M25" s="59"/>
      <c r="N25" s="60"/>
      <c r="O25" s="61"/>
      <c r="P25" s="62"/>
      <c r="Q25" s="62"/>
      <c r="R25" s="62"/>
    </row>
    <row r="26" ht="22.8" customHeight="1" spans="2:18">
      <c r="B26" s="43" t="s">
        <v>247</v>
      </c>
      <c r="C26" s="43" t="s">
        <v>251</v>
      </c>
      <c r="D26" s="44">
        <v>160</v>
      </c>
      <c r="E26" s="45" t="s">
        <v>252</v>
      </c>
      <c r="F26" s="33">
        <f>14.2+39.31</f>
        <v>53.51</v>
      </c>
      <c r="G26" s="33">
        <v>53.51</v>
      </c>
      <c r="H26" s="33"/>
      <c r="I26" s="55"/>
      <c r="L26" s="59"/>
      <c r="M26" s="59"/>
      <c r="N26" s="60"/>
      <c r="O26" s="61"/>
      <c r="P26" s="62"/>
      <c r="Q26" s="62"/>
      <c r="R26" s="62"/>
    </row>
    <row r="27" ht="22.8" customHeight="1" spans="2:18">
      <c r="B27" s="43" t="s">
        <v>247</v>
      </c>
      <c r="C27" s="43" t="s">
        <v>238</v>
      </c>
      <c r="D27" s="44">
        <v>160</v>
      </c>
      <c r="E27" s="45" t="s">
        <v>253</v>
      </c>
      <c r="F27" s="33">
        <v>79.34</v>
      </c>
      <c r="G27" s="33">
        <v>79.34</v>
      </c>
      <c r="H27" s="33"/>
      <c r="I27" s="55"/>
      <c r="L27" s="59"/>
      <c r="M27" s="59"/>
      <c r="N27" s="60"/>
      <c r="O27" s="61"/>
      <c r="P27" s="62"/>
      <c r="Q27" s="62"/>
      <c r="R27" s="62"/>
    </row>
    <row r="28" ht="22.8" customHeight="1" spans="2:9">
      <c r="B28" s="43" t="s">
        <v>247</v>
      </c>
      <c r="C28" s="43" t="s">
        <v>254</v>
      </c>
      <c r="D28" s="44">
        <v>160</v>
      </c>
      <c r="E28" s="45" t="s">
        <v>255</v>
      </c>
      <c r="F28" s="33">
        <f>13.94+35.78</f>
        <v>49.72</v>
      </c>
      <c r="G28" s="33">
        <v>49.72</v>
      </c>
      <c r="H28" s="33"/>
      <c r="I28" s="55"/>
    </row>
    <row r="29" ht="22.8" customHeight="1" spans="2:9">
      <c r="B29" s="43" t="s">
        <v>247</v>
      </c>
      <c r="C29" s="43" t="s">
        <v>230</v>
      </c>
      <c r="D29" s="44">
        <v>160</v>
      </c>
      <c r="E29" s="45" t="s">
        <v>256</v>
      </c>
      <c r="F29" s="33">
        <f>9.07+0.91</f>
        <v>9.98</v>
      </c>
      <c r="G29" s="33">
        <v>9.98</v>
      </c>
      <c r="H29" s="33"/>
      <c r="I29" s="55"/>
    </row>
    <row r="30" ht="22.8" customHeight="1" spans="2:9">
      <c r="B30" s="43" t="s">
        <v>247</v>
      </c>
      <c r="C30" s="43" t="s">
        <v>242</v>
      </c>
      <c r="D30" s="44">
        <v>160</v>
      </c>
      <c r="E30" s="45" t="s">
        <v>257</v>
      </c>
      <c r="F30" s="33">
        <f>0.96+2.8</f>
        <v>3.76</v>
      </c>
      <c r="G30" s="33">
        <v>3.76</v>
      </c>
      <c r="H30" s="33"/>
      <c r="I30" s="55"/>
    </row>
    <row r="31" ht="22.8" customHeight="1" spans="2:9">
      <c r="B31" s="43" t="s">
        <v>247</v>
      </c>
      <c r="C31" s="43" t="s">
        <v>258</v>
      </c>
      <c r="D31" s="44">
        <v>160</v>
      </c>
      <c r="E31" s="45" t="s">
        <v>259</v>
      </c>
      <c r="F31" s="33">
        <f>7.55+20.7</f>
        <v>28.25</v>
      </c>
      <c r="G31" s="33">
        <v>28.25</v>
      </c>
      <c r="H31" s="33"/>
      <c r="I31" s="55"/>
    </row>
    <row r="32" ht="22.8" customHeight="1" spans="2:9">
      <c r="B32" s="43" t="s">
        <v>247</v>
      </c>
      <c r="C32" s="43" t="s">
        <v>260</v>
      </c>
      <c r="D32" s="44">
        <v>160</v>
      </c>
      <c r="E32" s="45" t="s">
        <v>261</v>
      </c>
      <c r="F32" s="33">
        <f>1.74+1.61</f>
        <v>3.35</v>
      </c>
      <c r="G32" s="33">
        <v>3.35</v>
      </c>
      <c r="H32" s="33"/>
      <c r="I32" s="55"/>
    </row>
    <row r="33" ht="22.8" customHeight="1" spans="2:9">
      <c r="B33" s="43" t="s">
        <v>22</v>
      </c>
      <c r="C33" s="43" t="s">
        <v>22</v>
      </c>
      <c r="D33" s="44">
        <v>160</v>
      </c>
      <c r="E33" s="45" t="s">
        <v>262</v>
      </c>
      <c r="F33" s="33">
        <f>29.04+10.07</f>
        <v>39.11</v>
      </c>
      <c r="G33" s="33">
        <f>28.68+9.98</f>
        <v>38.66</v>
      </c>
      <c r="H33" s="33">
        <f>0.36+0.09</f>
        <v>0.45</v>
      </c>
      <c r="I33" s="55"/>
    </row>
    <row r="34" ht="22.8" customHeight="1" spans="1:9">
      <c r="A34" s="6"/>
      <c r="B34" s="52" t="s">
        <v>263</v>
      </c>
      <c r="C34" s="52" t="s">
        <v>244</v>
      </c>
      <c r="D34" s="44">
        <v>160</v>
      </c>
      <c r="E34" s="53" t="s">
        <v>264</v>
      </c>
      <c r="F34" s="51">
        <f>28.53+9.94</f>
        <v>38.47</v>
      </c>
      <c r="G34" s="51">
        <v>38.47</v>
      </c>
      <c r="H34" s="33"/>
      <c r="I34" s="55"/>
    </row>
    <row r="35" ht="22.8" customHeight="1" spans="2:9">
      <c r="B35" s="43" t="s">
        <v>263</v>
      </c>
      <c r="C35" s="43" t="s">
        <v>238</v>
      </c>
      <c r="D35" s="44">
        <v>160</v>
      </c>
      <c r="E35" s="45" t="s">
        <v>265</v>
      </c>
      <c r="F35" s="33">
        <f>0.51+0.12</f>
        <v>0.63</v>
      </c>
      <c r="G35" s="33">
        <f>0.15+0.03</f>
        <v>0.18</v>
      </c>
      <c r="H35" s="33">
        <f>0.09+0.36</f>
        <v>0.45</v>
      </c>
      <c r="I35" s="55"/>
    </row>
    <row r="36" ht="9.75" customHeight="1" spans="1:9">
      <c r="A36" s="19"/>
      <c r="B36" s="19"/>
      <c r="C36" s="19"/>
      <c r="D36" s="54"/>
      <c r="E36" s="19"/>
      <c r="F36" s="19"/>
      <c r="G36" s="19"/>
      <c r="H36" s="19"/>
      <c r="I36" s="6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pane ySplit="5" topLeftCell="A17" activePane="bottomLeft" state="frozen"/>
      <selection/>
      <selection pane="bottomLeft" activeCell="F21" sqref="F21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7" width="16.4074074074074" customWidth="1"/>
    <col min="8" max="8" width="1.53703703703704" customWidth="1"/>
    <col min="9" max="9" width="9.76851851851852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266</v>
      </c>
      <c r="H1" s="6"/>
    </row>
    <row r="2" ht="22.8" customHeight="1" spans="1:8">
      <c r="A2" s="1"/>
      <c r="B2" s="3" t="s">
        <v>267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82</v>
      </c>
      <c r="C4" s="7"/>
      <c r="D4" s="7"/>
      <c r="E4" s="7" t="s">
        <v>69</v>
      </c>
      <c r="F4" s="7" t="s">
        <v>70</v>
      </c>
      <c r="G4" s="7" t="s">
        <v>268</v>
      </c>
      <c r="H4" s="24"/>
    </row>
    <row r="5" ht="24.4" customHeight="1" spans="1:8">
      <c r="A5" s="8"/>
      <c r="B5" s="7" t="s">
        <v>83</v>
      </c>
      <c r="C5" s="7" t="s">
        <v>84</v>
      </c>
      <c r="D5" s="7" t="s">
        <v>85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11">
        <v>864.5</v>
      </c>
      <c r="H6" s="26"/>
    </row>
    <row r="7" ht="22.8" customHeight="1" spans="1:8">
      <c r="A7" s="8"/>
      <c r="B7" s="31"/>
      <c r="C7" s="31"/>
      <c r="D7" s="31"/>
      <c r="E7" s="31"/>
      <c r="F7" s="32" t="s">
        <v>22</v>
      </c>
      <c r="G7" s="33">
        <v>864.5</v>
      </c>
      <c r="H7" s="24"/>
    </row>
    <row r="8" ht="22.8" customHeight="1" spans="1:8">
      <c r="A8" s="8"/>
      <c r="B8" s="31"/>
      <c r="C8" s="31"/>
      <c r="D8" s="31"/>
      <c r="E8" s="31"/>
      <c r="F8" s="32" t="s">
        <v>73</v>
      </c>
      <c r="G8" s="33">
        <v>864.5</v>
      </c>
      <c r="H8" s="24"/>
    </row>
    <row r="9" ht="22.8" customHeight="1" spans="1:8">
      <c r="A9" s="8"/>
      <c r="B9" s="31"/>
      <c r="C9" s="31"/>
      <c r="D9" s="31"/>
      <c r="E9" s="31"/>
      <c r="F9" s="32" t="s">
        <v>100</v>
      </c>
      <c r="G9" s="33">
        <f>22.37+800</f>
        <v>822.37</v>
      </c>
      <c r="H9" s="25"/>
    </row>
    <row r="10" ht="49" customHeight="1" spans="1:8">
      <c r="A10" s="8"/>
      <c r="B10" s="31" t="s">
        <v>90</v>
      </c>
      <c r="C10" s="31" t="s">
        <v>97</v>
      </c>
      <c r="D10" s="31" t="s">
        <v>97</v>
      </c>
      <c r="E10" s="31">
        <v>160</v>
      </c>
      <c r="F10" s="35" t="s">
        <v>269</v>
      </c>
      <c r="G10" s="34">
        <v>800</v>
      </c>
      <c r="H10" s="25"/>
    </row>
    <row r="11" ht="49" customHeight="1" spans="1:8">
      <c r="A11" s="36"/>
      <c r="B11" s="31" t="s">
        <v>90</v>
      </c>
      <c r="C11" s="31" t="s">
        <v>97</v>
      </c>
      <c r="D11" s="31" t="s">
        <v>97</v>
      </c>
      <c r="E11" s="31">
        <v>160</v>
      </c>
      <c r="F11" s="35" t="s">
        <v>270</v>
      </c>
      <c r="G11" s="34">
        <v>19.49</v>
      </c>
      <c r="H11" s="25"/>
    </row>
    <row r="12" ht="49" customHeight="1" spans="1:8">
      <c r="A12" s="36"/>
      <c r="B12" s="31" t="s">
        <v>90</v>
      </c>
      <c r="C12" s="31" t="s">
        <v>97</v>
      </c>
      <c r="D12" s="31" t="s">
        <v>97</v>
      </c>
      <c r="E12" s="31">
        <v>160</v>
      </c>
      <c r="F12" s="35" t="s">
        <v>271</v>
      </c>
      <c r="G12" s="34">
        <v>2.88</v>
      </c>
      <c r="H12" s="25"/>
    </row>
    <row r="13" ht="49" customHeight="1" spans="1:8">
      <c r="A13" s="36"/>
      <c r="B13" s="31"/>
      <c r="C13" s="31"/>
      <c r="D13" s="31"/>
      <c r="E13" s="31"/>
      <c r="F13" s="35" t="s">
        <v>96</v>
      </c>
      <c r="G13" s="34">
        <v>3.6</v>
      </c>
      <c r="H13" s="25"/>
    </row>
    <row r="14" ht="49" customHeight="1" spans="1:8">
      <c r="A14" s="36"/>
      <c r="B14" s="31" t="s">
        <v>90</v>
      </c>
      <c r="C14" s="31" t="s">
        <v>91</v>
      </c>
      <c r="D14" s="31" t="s">
        <v>95</v>
      </c>
      <c r="E14" s="31">
        <v>160</v>
      </c>
      <c r="F14" s="35" t="s">
        <v>272</v>
      </c>
      <c r="G14" s="34">
        <v>3.6</v>
      </c>
      <c r="H14" s="25"/>
    </row>
    <row r="15" ht="49" customHeight="1" spans="1:8">
      <c r="A15" s="36"/>
      <c r="B15" s="31"/>
      <c r="C15" s="31"/>
      <c r="D15" s="31"/>
      <c r="E15" s="31"/>
      <c r="F15" s="35" t="s">
        <v>99</v>
      </c>
      <c r="G15" s="34">
        <v>45.18</v>
      </c>
      <c r="H15" s="25"/>
    </row>
    <row r="16" ht="49" customHeight="1" spans="1:8">
      <c r="A16" s="36"/>
      <c r="B16" s="31" t="s">
        <v>90</v>
      </c>
      <c r="C16" s="31" t="s">
        <v>88</v>
      </c>
      <c r="D16" s="31" t="s">
        <v>92</v>
      </c>
      <c r="E16" s="31">
        <v>160</v>
      </c>
      <c r="F16" s="35" t="s">
        <v>273</v>
      </c>
      <c r="G16" s="34">
        <v>5.18</v>
      </c>
      <c r="H16" s="25"/>
    </row>
    <row r="17" ht="49" customHeight="1" spans="1:8">
      <c r="A17" s="36"/>
      <c r="B17" s="31" t="s">
        <v>90</v>
      </c>
      <c r="C17" s="31" t="s">
        <v>88</v>
      </c>
      <c r="D17" s="31" t="s">
        <v>92</v>
      </c>
      <c r="E17" s="31">
        <v>160</v>
      </c>
      <c r="F17" s="35" t="s">
        <v>274</v>
      </c>
      <c r="G17" s="34">
        <v>40</v>
      </c>
      <c r="H17" s="25"/>
    </row>
    <row r="18" ht="49" customHeight="1" spans="1:8">
      <c r="A18" s="36"/>
      <c r="B18" s="31"/>
      <c r="C18" s="31"/>
      <c r="D18" s="31"/>
      <c r="E18" s="31"/>
      <c r="F18" s="35" t="s">
        <v>215</v>
      </c>
      <c r="G18" s="34">
        <v>3.6</v>
      </c>
      <c r="H18" s="25"/>
    </row>
    <row r="19" ht="49" customHeight="1" spans="1:8">
      <c r="A19" s="36"/>
      <c r="B19" s="31" t="s">
        <v>90</v>
      </c>
      <c r="C19" s="31" t="s">
        <v>91</v>
      </c>
      <c r="D19" s="31" t="s">
        <v>92</v>
      </c>
      <c r="E19" s="31">
        <v>160</v>
      </c>
      <c r="F19" s="35" t="s">
        <v>275</v>
      </c>
      <c r="G19" s="34">
        <v>3.6</v>
      </c>
      <c r="H19" s="25"/>
    </row>
    <row r="20" ht="22.8" customHeight="1" spans="2:8">
      <c r="B20" s="31"/>
      <c r="C20" s="31"/>
      <c r="D20" s="31"/>
      <c r="E20" s="31"/>
      <c r="F20" s="32" t="s">
        <v>98</v>
      </c>
      <c r="G20" s="33">
        <v>34.5</v>
      </c>
      <c r="H20" s="25"/>
    </row>
    <row r="21" ht="52" customHeight="1" spans="1:8">
      <c r="A21" s="8"/>
      <c r="B21" s="31" t="s">
        <v>90</v>
      </c>
      <c r="C21" s="31" t="s">
        <v>91</v>
      </c>
      <c r="D21" s="31" t="s">
        <v>97</v>
      </c>
      <c r="E21" s="31">
        <v>160</v>
      </c>
      <c r="F21" s="35" t="s">
        <v>276</v>
      </c>
      <c r="G21" s="34">
        <v>4.32</v>
      </c>
      <c r="H21" s="25"/>
    </row>
    <row r="22" ht="22.8" customHeight="1" spans="1:8">
      <c r="A22" s="8"/>
      <c r="B22" s="31" t="s">
        <v>90</v>
      </c>
      <c r="C22" s="31" t="s">
        <v>91</v>
      </c>
      <c r="D22" s="31" t="s">
        <v>97</v>
      </c>
      <c r="E22" s="31">
        <v>160</v>
      </c>
      <c r="F22" s="35" t="s">
        <v>277</v>
      </c>
      <c r="G22" s="34">
        <v>30.17</v>
      </c>
      <c r="H22" s="25"/>
    </row>
    <row r="23" ht="22.8" customHeight="1" spans="2:8">
      <c r="B23" s="31"/>
      <c r="C23" s="31"/>
      <c r="D23" s="31"/>
      <c r="E23" s="31"/>
      <c r="F23" s="32" t="s">
        <v>114</v>
      </c>
      <c r="G23" s="33">
        <v>30</v>
      </c>
      <c r="H23" s="25"/>
    </row>
    <row r="24" ht="22.8" customHeight="1" spans="1:8">
      <c r="A24" s="8"/>
      <c r="B24" s="31" t="s">
        <v>90</v>
      </c>
      <c r="C24" s="31" t="s">
        <v>88</v>
      </c>
      <c r="D24" s="31" t="s">
        <v>87</v>
      </c>
      <c r="E24" s="31">
        <v>160</v>
      </c>
      <c r="F24" s="35" t="s">
        <v>278</v>
      </c>
      <c r="G24" s="34">
        <v>30</v>
      </c>
      <c r="H24" s="25"/>
    </row>
    <row r="25" ht="9.75" customHeight="1" spans="1:8">
      <c r="A25" s="19"/>
      <c r="B25" s="20"/>
      <c r="C25" s="20"/>
      <c r="D25" s="20"/>
      <c r="E25" s="20"/>
      <c r="F25" s="19"/>
      <c r="G25" s="19"/>
      <c r="H25" s="27"/>
    </row>
  </sheetData>
  <mergeCells count="8">
    <mergeCell ref="B1:D1"/>
    <mergeCell ref="B2:G2"/>
    <mergeCell ref="B3:F3"/>
    <mergeCell ref="B4:D4"/>
    <mergeCell ref="A21:A22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陈萍</cp:lastModifiedBy>
  <dcterms:created xsi:type="dcterms:W3CDTF">2022-09-29T00:58:00Z</dcterms:created>
  <dcterms:modified xsi:type="dcterms:W3CDTF">2023-04-10T10:12:25Z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396EE3BB029C4805A4068A44A9F24318</vt:lpwstr>
  </property>
  <property fmtid="{D5CDD505-2E9C-101B-9397-08002B2CF9AE}" pid="3" name="KSOProductBuildVer">
    <vt:lpwstr>2052-11.8.6.11825</vt:lpwstr>
  </property>
</Properties>
</file>