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255" windowHeight="7905" firstSheet="19" activeTab="20"/>
  </bookViews>
  <sheets>
    <sheet name="2022年公共收入执行表" sheetId="1" r:id="rId1"/>
    <sheet name="2022年公共支出执行表" sheetId="2" r:id="rId2"/>
    <sheet name="2022公共平衡表" sheetId="3" r:id="rId3"/>
    <sheet name="4上级对市县补助" sheetId="4" r:id="rId4"/>
    <sheet name="2022年一般公共分经济科目支出  " sheetId="31" r:id="rId5"/>
    <sheet name="2022年一般公共经济分类基本支出 " sheetId="5" r:id="rId6"/>
    <sheet name="5-一般债务余额" sheetId="26" r:id="rId7"/>
    <sheet name="2022年基金收入执行表" sheetId="7" r:id="rId8"/>
    <sheet name="2022年基金支出执行表 " sheetId="8" r:id="rId9"/>
    <sheet name="2022基金平衡表" sheetId="9" r:id="rId10"/>
    <sheet name="上级对市县基金补助" sheetId="10" r:id="rId11"/>
    <sheet name="10-专项债务余额" sheetId="27" r:id="rId12"/>
    <sheet name="33-债务汇总" sheetId="28" r:id="rId13"/>
    <sheet name="34-分地区限额汇总" sheetId="29" r:id="rId14"/>
    <sheet name="2022年国有资本经营预算执行" sheetId="21" r:id="rId15"/>
    <sheet name="2023年公共收入预算表" sheetId="12" r:id="rId16"/>
    <sheet name="2023年公共支出预算表" sheetId="30" r:id="rId17"/>
    <sheet name="2023一般平衡" sheetId="14" r:id="rId18"/>
    <sheet name="14-省对市县补助" sheetId="15" r:id="rId19"/>
    <sheet name="2023年一般公共支出" sheetId="16" r:id="rId20"/>
    <sheet name="2023年一般公共经济分类基本支出" sheetId="32" r:id="rId21"/>
    <sheet name="2023年基金收入预算表" sheetId="17" r:id="rId22"/>
    <sheet name="2023年基金支出预算表  " sheetId="18" r:id="rId23"/>
    <sheet name="2023基金平衡表 " sheetId="19" r:id="rId24"/>
    <sheet name="2023年国有资本经营预算" sheetId="20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。" localSheetId="11">#REF!</definedName>
    <definedName name="。" localSheetId="18">#REF!</definedName>
    <definedName name="。" localSheetId="14">#REF!</definedName>
    <definedName name="。" localSheetId="4">#REF!</definedName>
    <definedName name="。" localSheetId="5">#REF!</definedName>
    <definedName name="。" localSheetId="23">#REF!</definedName>
    <definedName name="。" localSheetId="16">#REF!</definedName>
    <definedName name="。" localSheetId="22">#REF!</definedName>
    <definedName name="。" localSheetId="20">#REF!</definedName>
    <definedName name="。" localSheetId="17">#REF!</definedName>
    <definedName name="。" localSheetId="6">#REF!</definedName>
    <definedName name="。" localSheetId="10">#REF!</definedName>
    <definedName name="。">#REF!</definedName>
    <definedName name="_______________A01" localSheetId="11">#REF!</definedName>
    <definedName name="_______________A01" localSheetId="18">#REF!</definedName>
    <definedName name="_______________A01" localSheetId="14">#REF!</definedName>
    <definedName name="_______________A01" localSheetId="4">#REF!</definedName>
    <definedName name="_______________A01" localSheetId="5">#REF!</definedName>
    <definedName name="_______________A01" localSheetId="23">#REF!</definedName>
    <definedName name="_______________A01" localSheetId="16">#REF!</definedName>
    <definedName name="_______________A01" localSheetId="22">#REF!</definedName>
    <definedName name="_______________A01" localSheetId="20">#REF!</definedName>
    <definedName name="_______________A01" localSheetId="17">#REF!</definedName>
    <definedName name="_______________A01" localSheetId="6">#REF!</definedName>
    <definedName name="_______________A01" localSheetId="10">#REF!</definedName>
    <definedName name="_______________A01">#REF!</definedName>
    <definedName name="_______________A08" localSheetId="11">'[1]A01-1'!$A$5:$C$36</definedName>
    <definedName name="_______________A08" localSheetId="18">'[2]A01-1'!$A$5:$C$36</definedName>
    <definedName name="_______________A08" localSheetId="16">'[3]A01-1'!$A$5:$C$36</definedName>
    <definedName name="_______________A08" localSheetId="13">'[1]A01-1'!$A$5:$C$36</definedName>
    <definedName name="_______________A08" localSheetId="6">'[1]A01-1'!$A$5:$C$36</definedName>
    <definedName name="_______________A08">'[4]A01-1'!$A$5:$C$36</definedName>
    <definedName name="___1A01_" localSheetId="11">#REF!</definedName>
    <definedName name="___1A01_" localSheetId="18">#REF!</definedName>
    <definedName name="___1A01_" localSheetId="14">#REF!</definedName>
    <definedName name="___1A01_" localSheetId="4">#REF!</definedName>
    <definedName name="___1A01_" localSheetId="5">#REF!</definedName>
    <definedName name="___1A01_" localSheetId="23">#REF!</definedName>
    <definedName name="___1A01_" localSheetId="16">#REF!</definedName>
    <definedName name="___1A01_" localSheetId="22">#REF!</definedName>
    <definedName name="___1A01_" localSheetId="20">#REF!</definedName>
    <definedName name="___1A01_" localSheetId="17">#REF!</definedName>
    <definedName name="___1A01_" localSheetId="6">#REF!</definedName>
    <definedName name="___1A01_" localSheetId="10">#REF!</definedName>
    <definedName name="___1A01_">#REF!</definedName>
    <definedName name="___2A08_" localSheetId="11">'[1]A01-1'!$A$5:$C$36</definedName>
    <definedName name="___2A08_" localSheetId="18">'[2]A01-1'!$A$5:$C$36</definedName>
    <definedName name="___2A08_" localSheetId="16">'[3]A01-1'!$A$5:$C$36</definedName>
    <definedName name="___2A08_" localSheetId="13">'[1]A01-1'!$A$5:$C$36</definedName>
    <definedName name="___2A08_" localSheetId="6">'[1]A01-1'!$A$5:$C$36</definedName>
    <definedName name="___2A08_">'[4]A01-1'!$A$5:$C$36</definedName>
    <definedName name="__1A01_" localSheetId="11">#REF!</definedName>
    <definedName name="__1A01_" localSheetId="18">#REF!</definedName>
    <definedName name="__1A01_" localSheetId="14">#REF!</definedName>
    <definedName name="__1A01_" localSheetId="4">#REF!</definedName>
    <definedName name="__1A01_" localSheetId="5">#REF!</definedName>
    <definedName name="__1A01_" localSheetId="23">#REF!</definedName>
    <definedName name="__1A01_" localSheetId="16">#REF!</definedName>
    <definedName name="__1A01_" localSheetId="22">#REF!</definedName>
    <definedName name="__1A01_" localSheetId="20">#REF!</definedName>
    <definedName name="__1A01_" localSheetId="17">#REF!</definedName>
    <definedName name="__1A01_" localSheetId="6">#REF!</definedName>
    <definedName name="__1A01_" localSheetId="10">#REF!</definedName>
    <definedName name="__1A01_">#REF!</definedName>
    <definedName name="__2A08_" localSheetId="11">'[1]A01-1'!$A$5:$C$36</definedName>
    <definedName name="__2A08_" localSheetId="18">'[2]A01-1'!$A$5:$C$36</definedName>
    <definedName name="__2A08_" localSheetId="16">'[3]A01-1'!$A$5:$C$36</definedName>
    <definedName name="__2A08_" localSheetId="13">'[1]A01-1'!$A$5:$C$36</definedName>
    <definedName name="__2A08_" localSheetId="6">'[1]A01-1'!$A$5:$C$36</definedName>
    <definedName name="__2A08_">'[4]A01-1'!$A$5:$C$36</definedName>
    <definedName name="__A01" localSheetId="11">#REF!</definedName>
    <definedName name="__A01" localSheetId="18">#REF!</definedName>
    <definedName name="__A01" localSheetId="14">#REF!</definedName>
    <definedName name="__A01" localSheetId="4">#REF!</definedName>
    <definedName name="__A01" localSheetId="5">#REF!</definedName>
    <definedName name="__A01" localSheetId="23">#REF!</definedName>
    <definedName name="__A01" localSheetId="16">#REF!</definedName>
    <definedName name="__A01" localSheetId="22">#REF!</definedName>
    <definedName name="__A01" localSheetId="20">#REF!</definedName>
    <definedName name="__A01" localSheetId="17">#REF!</definedName>
    <definedName name="__A01" localSheetId="6">#REF!</definedName>
    <definedName name="__A01" localSheetId="10">#REF!</definedName>
    <definedName name="__A01">#REF!</definedName>
    <definedName name="__A08" localSheetId="11">'[1]A01-1'!$A$5:$C$36</definedName>
    <definedName name="__A08" localSheetId="18">'[2]A01-1'!$A$5:$C$36</definedName>
    <definedName name="__A08" localSheetId="16">'[3]A01-1'!$A$5:$C$36</definedName>
    <definedName name="__A08" localSheetId="13">'[1]A01-1'!$A$5:$C$36</definedName>
    <definedName name="__A08" localSheetId="6">'[1]A01-1'!$A$5:$C$36</definedName>
    <definedName name="__A08">'[4]A01-1'!$A$5:$C$36</definedName>
    <definedName name="_1A01_" localSheetId="11">#REF!</definedName>
    <definedName name="_1A01_" localSheetId="18">#REF!</definedName>
    <definedName name="_1A01_" localSheetId="14">#REF!</definedName>
    <definedName name="_1A01_" localSheetId="4">#REF!</definedName>
    <definedName name="_1A01_" localSheetId="5">#REF!</definedName>
    <definedName name="_1A01_" localSheetId="23">#REF!</definedName>
    <definedName name="_1A01_" localSheetId="16">#REF!</definedName>
    <definedName name="_1A01_" localSheetId="22">#REF!</definedName>
    <definedName name="_1A01_" localSheetId="20">#REF!</definedName>
    <definedName name="_1A01_" localSheetId="17">#REF!</definedName>
    <definedName name="_1A01_" localSheetId="6">#REF!</definedName>
    <definedName name="_1A01_" localSheetId="10">#REF!</definedName>
    <definedName name="_1A01_">#REF!</definedName>
    <definedName name="_2A01_" localSheetId="11">#REF!</definedName>
    <definedName name="_2A01_" localSheetId="18">#REF!</definedName>
    <definedName name="_2A01_" localSheetId="14">#REF!</definedName>
    <definedName name="_2A01_" localSheetId="4">#REF!</definedName>
    <definedName name="_2A01_" localSheetId="5">#REF!</definedName>
    <definedName name="_2A01_" localSheetId="23">#REF!</definedName>
    <definedName name="_2A01_" localSheetId="16">#REF!</definedName>
    <definedName name="_2A01_" localSheetId="22">#REF!</definedName>
    <definedName name="_2A01_" localSheetId="20">#REF!</definedName>
    <definedName name="_2A01_" localSheetId="17">#REF!</definedName>
    <definedName name="_2A01_" localSheetId="6">#REF!</definedName>
    <definedName name="_2A01_" localSheetId="10">#REF!</definedName>
    <definedName name="_2A01_">#REF!</definedName>
    <definedName name="_2A08_" localSheetId="11">'[5]A01-1'!$A$5:$C$36</definedName>
    <definedName name="_2A08_" localSheetId="18">'[6]A01-1'!$A$5:$C$36</definedName>
    <definedName name="_2A08_" localSheetId="16">'[7]A01-1'!$A$5:$C$36</definedName>
    <definedName name="_2A08_" localSheetId="13">'[5]A01-1'!$A$5:$C$36</definedName>
    <definedName name="_2A08_" localSheetId="6">'[5]A01-1'!$A$5:$C$36</definedName>
    <definedName name="_2A08_">'[8]A01-1'!$A$5:$C$36</definedName>
    <definedName name="_4A08_" localSheetId="11">'[1]A01-1'!$A$5:$C$36</definedName>
    <definedName name="_4A08_" localSheetId="18">'[2]A01-1'!$A$5:$C$36</definedName>
    <definedName name="_4A08_" localSheetId="16">'[3]A01-1'!$A$5:$C$36</definedName>
    <definedName name="_4A08_" localSheetId="13">'[1]A01-1'!$A$5:$C$36</definedName>
    <definedName name="_4A08_" localSheetId="6">'[1]A01-1'!$A$5:$C$36</definedName>
    <definedName name="_4A08_">'[4]A01-1'!$A$5:$C$36</definedName>
    <definedName name="_A01" localSheetId="11">#REF!</definedName>
    <definedName name="_A01" localSheetId="18">#REF!</definedName>
    <definedName name="_A01" localSheetId="14">#REF!</definedName>
    <definedName name="_A01" localSheetId="4">#REF!</definedName>
    <definedName name="_A01" localSheetId="5">#REF!</definedName>
    <definedName name="_A01" localSheetId="23">#REF!</definedName>
    <definedName name="_A01" localSheetId="16">#REF!</definedName>
    <definedName name="_A01" localSheetId="22">#REF!</definedName>
    <definedName name="_A01" localSheetId="20">#REF!</definedName>
    <definedName name="_A01" localSheetId="17">#REF!</definedName>
    <definedName name="_A01" localSheetId="6">#REF!</definedName>
    <definedName name="_A01" localSheetId="10">#REF!</definedName>
    <definedName name="_A01">#REF!</definedName>
    <definedName name="_A08" localSheetId="11">'[1]A01-1'!$A$5:$C$36</definedName>
    <definedName name="_A08" localSheetId="18">'[2]A01-1'!$A$5:$C$36</definedName>
    <definedName name="_A08" localSheetId="16">'[3]A01-1'!$A$5:$C$36</definedName>
    <definedName name="_A08" localSheetId="13">'[1]A01-1'!$A$5:$C$36</definedName>
    <definedName name="_A08" localSheetId="6">'[1]A01-1'!$A$5:$C$36</definedName>
    <definedName name="_A08">'[4]A01-1'!$A$5:$C$36</definedName>
    <definedName name="_A205">#REF!</definedName>
    <definedName name="_xlnm._FilterDatabase" localSheetId="1" hidden="1">'2022年公共支出执行表'!$A$5:$C$438</definedName>
    <definedName name="_xlnm._FilterDatabase" localSheetId="8" hidden="1">'2022年基金支出执行表 '!$A$4:$D$42</definedName>
    <definedName name="_xlnm._FilterDatabase" localSheetId="16" hidden="1">'2023年公共支出预算表'!$A$5:$D$364</definedName>
    <definedName name="_xlnm._FilterDatabase" localSheetId="22" hidden="1">'2023年基金支出预算表  '!$A$4:$E$19</definedName>
    <definedName name="a">#N/A</definedName>
    <definedName name="aaa" localSheetId="4">#REF!</definedName>
    <definedName name="aaa" localSheetId="16">#REF!</definedName>
    <definedName name="aaa" localSheetId="20">#REF!</definedName>
    <definedName name="aaa" localSheetId="13">#REF!</definedName>
    <definedName name="aaa" localSheetId="6">#REF!</definedName>
    <definedName name="aaa">#REF!</definedName>
    <definedName name="b">#N/A</definedName>
    <definedName name="d">#N/A</definedName>
    <definedName name="_xlnm.Database" localSheetId="11">#REF!</definedName>
    <definedName name="_xlnm.Database" localSheetId="18">#REF!</definedName>
    <definedName name="_xlnm.Database" localSheetId="14">#REF!</definedName>
    <definedName name="_xlnm.Database" localSheetId="4">#REF!</definedName>
    <definedName name="_xlnm.Database" localSheetId="5">#REF!</definedName>
    <definedName name="_xlnm.Database" localSheetId="23">#REF!</definedName>
    <definedName name="_xlnm.Database" localSheetId="16">#REF!</definedName>
    <definedName name="_xlnm.Database" localSheetId="22">#REF!</definedName>
    <definedName name="_xlnm.Database" localSheetId="20">#REF!</definedName>
    <definedName name="_xlnm.Database" localSheetId="17">#REF!</definedName>
    <definedName name="_xlnm.Database" localSheetId="6">#REF!</definedName>
    <definedName name="_xlnm.Database" localSheetId="10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'10-专项债务余额'!$A$1:$B$10</definedName>
    <definedName name="_xlnm.Print_Area" localSheetId="2">'2022公共平衡表'!$A$1:$H$21</definedName>
    <definedName name="_xlnm.Print_Area" localSheetId="9">'2022基金平衡表'!$A$1:$H$14</definedName>
    <definedName name="_xlnm.Print_Area" localSheetId="23">'2023基金平衡表 '!$A$1:$D$13</definedName>
    <definedName name="_xlnm.Print_Area" localSheetId="15">'2023年公共收入预算表'!$A$1:$D$29</definedName>
    <definedName name="_xlnm.Print_Area" localSheetId="21">'2023年基金收入预算表'!$A$1:$B$8</definedName>
    <definedName name="_xlnm.Print_Area" localSheetId="17">'2023一般平衡'!$A$1:$D$20</definedName>
    <definedName name="_xlnm.Print_Area" hidden="1">#N/A</definedName>
    <definedName name="_xlnm.Print_Titles" localSheetId="1">'2022年公共支出执行表'!$4:5</definedName>
    <definedName name="_xlnm.Print_Titles" localSheetId="8">'2022年基金支出执行表 '!$4:$5</definedName>
    <definedName name="_xlnm.Print_Titles" localSheetId="4">'2022年一般公共分经济科目支出  '!$4:4</definedName>
    <definedName name="_xlnm.Print_Titles" localSheetId="5">'2022年一般公共经济分类基本支出 '!$4:4</definedName>
    <definedName name="_xlnm.Print_Titles" localSheetId="16">'2023年公共支出预算表'!$4:5</definedName>
    <definedName name="_xlnm.Print_Titles" localSheetId="22">'2023年基金支出预算表  '!$4:4</definedName>
    <definedName name="_xlnm.Print_Titles" localSheetId="20">'2023年一般公共经济分类基本支出'!$4:4</definedName>
    <definedName name="_xlnm.Print_Titles" localSheetId="19">'2023年一般公共支出'!$4:4</definedName>
    <definedName name="_xlnm.Print_Titles" localSheetId="3">'4上级对市县补助'!$4:$4</definedName>
    <definedName name="_xlnm.Print_Titles" hidden="1">#N/A</definedName>
    <definedName name="qsq" localSheetId="11">#REF!</definedName>
    <definedName name="qsq" localSheetId="14">#REF!</definedName>
    <definedName name="qsq" localSheetId="4">#REF!</definedName>
    <definedName name="qsq" localSheetId="5">#REF!</definedName>
    <definedName name="qsq" localSheetId="23">#REF!</definedName>
    <definedName name="qsq" localSheetId="16">#REF!</definedName>
    <definedName name="qsq" localSheetId="24">#REF!</definedName>
    <definedName name="qsq" localSheetId="22">#REF!</definedName>
    <definedName name="qsq" localSheetId="20">#REF!</definedName>
    <definedName name="qsq" localSheetId="17">#REF!</definedName>
    <definedName name="qsq" localSheetId="13">#REF!</definedName>
    <definedName name="qsq" localSheetId="6">#REF!</definedName>
    <definedName name="qsq">#REF!</definedName>
    <definedName name="s">#N/A</definedName>
    <definedName name="ss">#N/A</definedName>
    <definedName name="x" localSheetId="11">#REF!</definedName>
    <definedName name="x" localSheetId="14">#REF!</definedName>
    <definedName name="x" localSheetId="4">#REF!</definedName>
    <definedName name="x" localSheetId="5">#REF!</definedName>
    <definedName name="x" localSheetId="23">#REF!</definedName>
    <definedName name="x" localSheetId="16">#REF!</definedName>
    <definedName name="x" localSheetId="24">#REF!</definedName>
    <definedName name="x" localSheetId="22">#REF!</definedName>
    <definedName name="x" localSheetId="20">#REF!</definedName>
    <definedName name="x" localSheetId="17">#REF!</definedName>
    <definedName name="x" localSheetId="13">#REF!</definedName>
    <definedName name="x" localSheetId="6">#REF!</definedName>
    <definedName name="x">#REF!</definedName>
    <definedName name="xc" localSheetId="20">#REF!</definedName>
    <definedName name="xc">#REF!</definedName>
    <definedName name="xxxx" localSheetId="4">#REF!</definedName>
    <definedName name="xxxx" localSheetId="16">#REF!</definedName>
    <definedName name="xxxx" localSheetId="20">#REF!</definedName>
    <definedName name="xxxx">#REF!</definedName>
    <definedName name="地区名称" localSheetId="11">#REF!</definedName>
    <definedName name="地区名称" localSheetId="18">#REF!</definedName>
    <definedName name="地区名称" localSheetId="14">#REF!</definedName>
    <definedName name="地区名称" localSheetId="4">#REF!</definedName>
    <definedName name="地区名称" localSheetId="5">#REF!</definedName>
    <definedName name="地区名称" localSheetId="23">#REF!</definedName>
    <definedName name="地区名称" localSheetId="16">#REF!</definedName>
    <definedName name="地区名称" localSheetId="22">#REF!</definedName>
    <definedName name="地区名称" localSheetId="20">#REF!</definedName>
    <definedName name="地区名称" localSheetId="17">#REF!</definedName>
    <definedName name="地区名称" localSheetId="6">#REF!</definedName>
    <definedName name="地区名称" localSheetId="10">#REF!</definedName>
    <definedName name="地区名称">#REF!</definedName>
    <definedName name="支出" localSheetId="11">#REF!</definedName>
    <definedName name="支出" localSheetId="18">#REF!</definedName>
    <definedName name="支出" localSheetId="14">#REF!</definedName>
    <definedName name="支出" localSheetId="4">#REF!</definedName>
    <definedName name="支出" localSheetId="5">#REF!</definedName>
    <definedName name="支出" localSheetId="23">#REF!</definedName>
    <definedName name="支出" localSheetId="16">#REF!</definedName>
    <definedName name="支出" localSheetId="22">#REF!</definedName>
    <definedName name="支出" localSheetId="20">#REF!</definedName>
    <definedName name="支出" localSheetId="17">#REF!</definedName>
    <definedName name="支出" localSheetId="6">#REF!</definedName>
    <definedName name="支出" localSheetId="10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D340" i="30"/>
  <c r="D339" s="1"/>
  <c r="D332"/>
  <c r="D323"/>
  <c r="D322" s="1"/>
  <c r="D267"/>
  <c r="D350"/>
  <c r="D356"/>
  <c r="D343"/>
  <c r="D130"/>
  <c r="D117"/>
  <c r="D112"/>
  <c r="D108"/>
  <c r="C5" i="12"/>
  <c r="D5"/>
  <c r="D29" s="1"/>
  <c r="C20"/>
  <c r="D20"/>
  <c r="C39" i="8"/>
  <c r="B50" i="32"/>
  <c r="B36"/>
  <c r="B10"/>
  <c r="B5"/>
  <c r="D14" i="21"/>
  <c r="B70" i="31"/>
  <c r="B64"/>
  <c r="B59"/>
  <c r="B50"/>
  <c r="B47"/>
  <c r="B43"/>
  <c r="B40"/>
  <c r="B36"/>
  <c r="B29"/>
  <c r="B21"/>
  <c r="B10"/>
  <c r="B5"/>
  <c r="C438" i="2"/>
  <c r="G7" i="3" s="1"/>
  <c r="D306" i="30"/>
  <c r="D223"/>
  <c r="B70" i="32" l="1"/>
  <c r="D105" i="30"/>
  <c r="C29" i="12"/>
  <c r="D46" i="30"/>
  <c r="I47" l="1"/>
  <c r="I46"/>
  <c r="D342"/>
  <c r="D331"/>
  <c r="I306"/>
  <c r="I305"/>
  <c r="D274"/>
  <c r="D288"/>
  <c r="D294" l="1"/>
  <c r="D273" s="1"/>
  <c r="D260"/>
  <c r="D237"/>
  <c r="D217" s="1"/>
  <c r="D163"/>
  <c r="D147"/>
  <c r="D141"/>
  <c r="D129"/>
  <c r="D103" l="1"/>
  <c r="D94"/>
  <c r="D90"/>
  <c r="D85"/>
  <c r="D81"/>
  <c r="D76"/>
  <c r="D71"/>
  <c r="D68"/>
  <c r="D65"/>
  <c r="D60"/>
  <c r="D55"/>
  <c r="D51"/>
  <c r="D41"/>
  <c r="D35"/>
  <c r="D31"/>
  <c r="D22"/>
  <c r="D15"/>
  <c r="D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8"/>
  <c r="I127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1"/>
  <c r="I302"/>
  <c r="I303"/>
  <c r="I304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6"/>
  <c r="D6" l="1"/>
  <c r="C7" i="18"/>
  <c r="D364" i="30" l="1"/>
  <c r="D7" i="14" l="1"/>
  <c r="B27" i="12"/>
  <c r="B24"/>
  <c r="B8" i="28" l="1"/>
  <c r="B7"/>
  <c r="B6"/>
  <c r="B5"/>
  <c r="C9" i="9"/>
  <c r="C24" i="1" l="1"/>
  <c r="C25"/>
  <c r="C27"/>
  <c r="C28"/>
  <c r="C29"/>
  <c r="F29" s="1"/>
  <c r="C30"/>
  <c r="F30" s="1"/>
  <c r="K30"/>
  <c r="K29"/>
  <c r="K28"/>
  <c r="K27"/>
  <c r="K25"/>
  <c r="K24"/>
  <c r="K23"/>
  <c r="M22"/>
  <c r="L22"/>
  <c r="K21"/>
  <c r="K20"/>
  <c r="K19"/>
  <c r="K18"/>
  <c r="K17"/>
  <c r="K16"/>
  <c r="K15"/>
  <c r="K14"/>
  <c r="K13"/>
  <c r="K12"/>
  <c r="K11"/>
  <c r="K10"/>
  <c r="K9"/>
  <c r="K8"/>
  <c r="M7"/>
  <c r="L7"/>
  <c r="L31" s="1"/>
  <c r="B10" i="29"/>
  <c r="M31" i="1" l="1"/>
  <c r="K7"/>
  <c r="K22"/>
  <c r="C13" i="18"/>
  <c r="C6" s="1"/>
  <c r="C16"/>
  <c r="C15" s="1"/>
  <c r="B43" i="16"/>
  <c r="B13" i="9"/>
  <c r="B19" i="3"/>
  <c r="K31" i="1" l="1"/>
  <c r="C19" i="18"/>
  <c r="D7" i="19" s="1"/>
  <c r="B6" i="10"/>
  <c r="B5" s="1"/>
  <c r="C12" i="9"/>
  <c r="G7"/>
  <c r="F7" s="1"/>
  <c r="B37" i="4" l="1"/>
  <c r="D17" i="3"/>
  <c r="C17"/>
  <c r="B18"/>
  <c r="B9" i="27"/>
  <c r="B9" i="26"/>
  <c r="B9" i="28" l="1"/>
  <c r="B19" i="12"/>
  <c r="B10" i="3"/>
  <c r="D11" i="21" l="1"/>
  <c r="B11"/>
  <c r="B14" s="1"/>
  <c r="H8" i="9"/>
  <c r="G8"/>
  <c r="B5" i="5"/>
  <c r="B10"/>
  <c r="B36"/>
  <c r="B50"/>
  <c r="C21" i="1" l="1"/>
  <c r="D7"/>
  <c r="E7"/>
  <c r="B7"/>
  <c r="G30"/>
  <c r="G28"/>
  <c r="G27"/>
  <c r="G25"/>
  <c r="G24"/>
  <c r="G23"/>
  <c r="I22"/>
  <c r="H22"/>
  <c r="G20"/>
  <c r="G19"/>
  <c r="G18"/>
  <c r="G17"/>
  <c r="G16"/>
  <c r="G15"/>
  <c r="G14"/>
  <c r="G13"/>
  <c r="G12"/>
  <c r="G11"/>
  <c r="G10"/>
  <c r="G9"/>
  <c r="G8"/>
  <c r="I7"/>
  <c r="H7"/>
  <c r="D11" i="20"/>
  <c r="D13" s="1"/>
  <c r="B11"/>
  <c r="B13" s="1"/>
  <c r="D10" i="19"/>
  <c r="B8" i="17"/>
  <c r="B7" i="19" s="1"/>
  <c r="B13" s="1"/>
  <c r="D7" i="17"/>
  <c r="C6"/>
  <c r="B75" i="16"/>
  <c r="B72"/>
  <c r="B64"/>
  <c r="B59"/>
  <c r="B50"/>
  <c r="B40"/>
  <c r="B36"/>
  <c r="B21"/>
  <c r="B10"/>
  <c r="B5"/>
  <c r="B12" i="15"/>
  <c r="B6"/>
  <c r="D16" i="14"/>
  <c r="B15"/>
  <c r="D13"/>
  <c r="B8"/>
  <c r="B28" i="12"/>
  <c r="B26"/>
  <c r="B25"/>
  <c r="B23"/>
  <c r="B22"/>
  <c r="B21"/>
  <c r="B7" i="14"/>
  <c r="B20" s="1"/>
  <c r="B18" i="12"/>
  <c r="B17"/>
  <c r="B16"/>
  <c r="B15"/>
  <c r="B14"/>
  <c r="B13"/>
  <c r="B12"/>
  <c r="B11"/>
  <c r="B10"/>
  <c r="B9"/>
  <c r="B8"/>
  <c r="B7"/>
  <c r="B6"/>
  <c r="H14" i="9"/>
  <c r="B12"/>
  <c r="F11"/>
  <c r="B11"/>
  <c r="F10"/>
  <c r="B10"/>
  <c r="F9"/>
  <c r="B9"/>
  <c r="F8"/>
  <c r="B8"/>
  <c r="G9" i="7"/>
  <c r="E9"/>
  <c r="D7" i="9" s="1"/>
  <c r="D14" s="1"/>
  <c r="D9" i="7"/>
  <c r="C7" i="9" s="1"/>
  <c r="B9" i="7"/>
  <c r="C8"/>
  <c r="F8" s="1"/>
  <c r="C7"/>
  <c r="F7" s="1"/>
  <c r="B12" i="4"/>
  <c r="B6"/>
  <c r="F18" i="3"/>
  <c r="B17"/>
  <c r="F16"/>
  <c r="B16"/>
  <c r="B15"/>
  <c r="B14"/>
  <c r="D13"/>
  <c r="C13"/>
  <c r="B13" s="1"/>
  <c r="F11"/>
  <c r="B11"/>
  <c r="F10"/>
  <c r="G9"/>
  <c r="F9" s="1"/>
  <c r="B9"/>
  <c r="F8"/>
  <c r="D8"/>
  <c r="C8"/>
  <c r="F7"/>
  <c r="F28" i="1"/>
  <c r="F27"/>
  <c r="F25"/>
  <c r="F24"/>
  <c r="C23"/>
  <c r="F23" s="1"/>
  <c r="E22"/>
  <c r="D22"/>
  <c r="B22"/>
  <c r="C20"/>
  <c r="F20" s="1"/>
  <c r="C19"/>
  <c r="F19" s="1"/>
  <c r="C18"/>
  <c r="F18" s="1"/>
  <c r="C17"/>
  <c r="F17" s="1"/>
  <c r="C16"/>
  <c r="F16" s="1"/>
  <c r="C15"/>
  <c r="F15" s="1"/>
  <c r="C14"/>
  <c r="F14" s="1"/>
  <c r="C13"/>
  <c r="F13" s="1"/>
  <c r="C12"/>
  <c r="F12" s="1"/>
  <c r="C11"/>
  <c r="F11" s="1"/>
  <c r="C10"/>
  <c r="F10" s="1"/>
  <c r="C9"/>
  <c r="F9" s="1"/>
  <c r="C8"/>
  <c r="F8" s="1"/>
  <c r="E31" l="1"/>
  <c r="D7" i="3" s="1"/>
  <c r="D21" s="1"/>
  <c r="H17" s="1"/>
  <c r="B7" i="9"/>
  <c r="C7" i="17"/>
  <c r="C9" i="7"/>
  <c r="F9" s="1"/>
  <c r="D31" i="1"/>
  <c r="C7" i="3" s="1"/>
  <c r="C21" s="1"/>
  <c r="G17" s="1"/>
  <c r="B5" i="12"/>
  <c r="D13" i="19"/>
  <c r="B80" i="16"/>
  <c r="B5" i="15"/>
  <c r="B20" i="12"/>
  <c r="D6" i="17"/>
  <c r="D20" i="14"/>
  <c r="G22" i="1"/>
  <c r="C14" i="9"/>
  <c r="B5" i="4"/>
  <c r="B8" i="3"/>
  <c r="C7" i="1"/>
  <c r="B31"/>
  <c r="C22"/>
  <c r="F22" s="1"/>
  <c r="G7"/>
  <c r="I31"/>
  <c r="H31"/>
  <c r="H19" i="3" l="1"/>
  <c r="H21"/>
  <c r="B7"/>
  <c r="B21" s="1"/>
  <c r="B14" i="9"/>
  <c r="G12"/>
  <c r="G21" i="3"/>
  <c r="G19"/>
  <c r="G31" i="1"/>
  <c r="B29" i="12"/>
  <c r="C8" i="17"/>
  <c r="D8"/>
  <c r="F17" i="3"/>
  <c r="F21" s="1"/>
  <c r="F7" i="1"/>
  <c r="C31"/>
  <c r="F31" s="1"/>
  <c r="F19" i="3" l="1"/>
  <c r="G14" i="9"/>
  <c r="F14" s="1"/>
  <c r="F12"/>
  <c r="B70" i="5"/>
</calcChain>
</file>

<file path=xl/sharedStrings.xml><?xml version="1.0" encoding="utf-8"?>
<sst xmlns="http://schemas.openxmlformats.org/spreadsheetml/2006/main" count="2394" uniqueCount="1398">
  <si>
    <t>单位：万元</t>
  </si>
  <si>
    <t>预算科目</t>
  </si>
  <si>
    <t>上年同期完成数</t>
  </si>
  <si>
    <t>合计</t>
  </si>
  <si>
    <t>其中：</t>
  </si>
  <si>
    <t>占预算</t>
  </si>
  <si>
    <t>区本级</t>
  </si>
  <si>
    <t>攀枝花钒钛园区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</si>
  <si>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</si>
  <si>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</si>
  <si>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</si>
  <si>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</si>
  <si>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</si>
  <si>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</si>
  <si>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</si>
  <si>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</si>
  <si>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</si>
  <si>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</si>
  <si>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</si>
  <si>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</si>
  <si>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</si>
  <si>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</si>
  <si>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</si>
  <si>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</si>
  <si>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</si>
  <si>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</si>
  <si>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</si>
  <si>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政府住房基金收入</t>
    </r>
  </si>
  <si>
    <t xml:space="preserve">    其他收入</t>
  </si>
  <si>
    <t>一般公共预算收入合计</t>
  </si>
  <si>
    <t>编码</t>
  </si>
  <si>
    <t>预    算    科    目</t>
  </si>
  <si>
    <t xml:space="preserve"> 一般公共预算支出合计</t>
  </si>
  <si>
    <t>执 行 数</t>
  </si>
  <si>
    <t>全区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</si>
  <si>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</si>
  <si>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</si>
  <si>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</si>
  <si>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</si>
  <si>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</si>
  <si>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>地方政府债务还本支出</t>
  </si>
  <si>
    <t xml:space="preserve">  一般性转移支付收入</t>
  </si>
  <si>
    <t xml:space="preserve">  地方政府一般债券还本支出</t>
  </si>
  <si>
    <t xml:space="preserve">  专项转移支付</t>
  </si>
  <si>
    <t>债务转贷收入</t>
  </si>
  <si>
    <t xml:space="preserve">  地方政府一般债券转贷收入</t>
  </si>
  <si>
    <t>上年结余</t>
  </si>
  <si>
    <t>调入预算稳定调节基金</t>
  </si>
  <si>
    <t>安排预算稳定调节基金</t>
  </si>
  <si>
    <t xml:space="preserve">调入资金   </t>
  </si>
  <si>
    <t>年终结余</t>
  </si>
  <si>
    <t xml:space="preserve">  其中：结转下年支出</t>
  </si>
  <si>
    <t xml:space="preserve">        净结余</t>
  </si>
  <si>
    <t>收  入  总  计</t>
  </si>
  <si>
    <t>支  出  总  计</t>
  </si>
  <si>
    <t>附表4</t>
  </si>
  <si>
    <t>预 算 科 目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</si>
  <si>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</si>
  <si>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</si>
  <si>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</si>
  <si>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</si>
  <si>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  均衡性转移支付收入</t>
  </si>
  <si>
    <t xml:space="preserve">    农村转移人口市民化转移支付收入</t>
  </si>
  <si>
    <t xml:space="preserve">    县级基本财力保障机制奖补资金收入</t>
  </si>
  <si>
    <t xml:space="preserve">    资源枯竭城市转移支付收入</t>
  </si>
  <si>
    <t xml:space="preserve">    结算补助收入</t>
  </si>
  <si>
    <t xml:space="preserve">    企业事业单位划转补助收入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</si>
  <si>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</si>
  <si>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</si>
  <si>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</si>
  <si>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</si>
  <si>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</si>
  <si>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</si>
  <si>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</si>
  <si>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</si>
  <si>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</si>
  <si>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</si>
  <si>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</si>
  <si>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</si>
  <si>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</si>
  <si>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</si>
  <si>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</si>
  <si>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住房保障</t>
  </si>
  <si>
    <t xml:space="preserve">    粮油物资储备</t>
  </si>
  <si>
    <t>经济分类科目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</si>
  <si>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</si>
  <si>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</si>
  <si>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</si>
  <si>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</si>
  <si>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</si>
  <si>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</si>
  <si>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</si>
  <si>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</si>
  <si>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</si>
  <si>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</si>
  <si>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</si>
  <si>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</si>
  <si>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</si>
  <si>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</si>
  <si>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</si>
  <si>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</si>
  <si>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</si>
  <si>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</si>
  <si>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</si>
  <si>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</si>
  <si>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</si>
  <si>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</si>
  <si>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</si>
  <si>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</si>
  <si>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</si>
  <si>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</si>
  <si>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</si>
  <si>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</si>
  <si>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</si>
  <si>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</si>
  <si>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</si>
  <si>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</si>
  <si>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</si>
  <si>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</si>
  <si>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</si>
  <si>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</si>
  <si>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</si>
  <si>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</si>
  <si>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</si>
  <si>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</si>
  <si>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</si>
  <si>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</si>
  <si>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</si>
  <si>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</si>
  <si>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</si>
  <si>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</si>
  <si>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</si>
  <si>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</si>
  <si>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</si>
  <si>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</si>
  <si>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</si>
  <si>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</si>
  <si>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</si>
  <si>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十二、债务还本支出</t>
  </si>
  <si>
    <t xml:space="preserve">        国内债务还本</t>
  </si>
  <si>
    <t xml:space="preserve">        国外债务还本</t>
  </si>
  <si>
    <t>十三、转移性支出</t>
  </si>
  <si>
    <t xml:space="preserve">        上下级政府间转移性支出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</si>
  <si>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</si>
  <si>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</si>
  <si>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</si>
  <si>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</si>
  <si>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</si>
  <si>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</si>
  <si>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</si>
  <si>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</si>
  <si>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</si>
  <si>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</si>
  <si>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</si>
  <si>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项        目</t>
  </si>
  <si>
    <t>金    额</t>
  </si>
  <si>
    <t xml:space="preserve">    其中：一般公共预算安排还本额</t>
  </si>
  <si>
    <t>上年完成数</t>
  </si>
  <si>
    <t xml:space="preserve">    一、国有土地使用权出让金收入</t>
  </si>
  <si>
    <t xml:space="preserve">    二、城市基础设施配套费收入</t>
  </si>
  <si>
    <t>政府性基金预算收入合计</t>
  </si>
  <si>
    <t>政府性基金预算支出合计</t>
  </si>
  <si>
    <t>政府性基金收入</t>
  </si>
  <si>
    <t>政府性基金支出</t>
  </si>
  <si>
    <t>政府性基金上级补助收入</t>
  </si>
  <si>
    <t>债务还本支出</t>
  </si>
  <si>
    <t xml:space="preserve">  专项债务还本支出</t>
  </si>
  <si>
    <t xml:space="preserve">  地方政府专项债务转贷收入</t>
  </si>
  <si>
    <t>政府性基金上年结余</t>
  </si>
  <si>
    <t>调出资金</t>
  </si>
  <si>
    <t>调入资金</t>
  </si>
  <si>
    <t>结余资金</t>
  </si>
  <si>
    <t>收　入　总　计　</t>
  </si>
  <si>
    <t>支　出　总　计</t>
  </si>
  <si>
    <t xml:space="preserve">    其中：政府性基金预算安排还本额</t>
  </si>
  <si>
    <t>单位：  万元</t>
  </si>
  <si>
    <t>预  算  科  目</t>
  </si>
  <si>
    <r>
      <rPr>
        <b/>
        <sz val="12"/>
        <rFont val="宋体"/>
        <family val="3"/>
        <charset val="134"/>
      </rPr>
      <t>预 算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数</t>
    </r>
  </si>
  <si>
    <t xml:space="preserve">    政府住房基金收入</t>
  </si>
  <si>
    <t>序号</t>
  </si>
  <si>
    <t>科目编码</t>
  </si>
  <si>
    <t>预 算 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</si>
  <si>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</si>
  <si>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</si>
  <si>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</si>
  <si>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</si>
  <si>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</si>
  <si>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</si>
  <si>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</si>
  <si>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</si>
  <si>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</si>
  <si>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</si>
  <si>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</si>
  <si>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</si>
  <si>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</si>
  <si>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</si>
  <si>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</si>
  <si>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</si>
  <si>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</si>
  <si>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</si>
  <si>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</si>
  <si>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</si>
  <si>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</si>
  <si>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</si>
  <si>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</si>
  <si>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</si>
  <si>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</si>
  <si>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</si>
  <si>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</si>
  <si>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</si>
  <si>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</si>
  <si>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</si>
  <si>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</si>
  <si>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</si>
  <si>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</si>
  <si>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</si>
  <si>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</si>
  <si>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</si>
  <si>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</si>
  <si>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</si>
  <si>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</si>
  <si>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</si>
  <si>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</si>
  <si>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</si>
  <si>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</si>
  <si>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</si>
  <si>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</si>
  <si>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</si>
  <si>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</si>
  <si>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</si>
  <si>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</si>
  <si>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</si>
  <si>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</si>
  <si>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</si>
  <si>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</si>
  <si>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</si>
  <si>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</si>
  <si>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</si>
  <si>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</si>
  <si>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</si>
  <si>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</si>
  <si>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</si>
  <si>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</si>
  <si>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</si>
  <si>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</si>
  <si>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</si>
  <si>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</si>
  <si>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</si>
  <si>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</si>
  <si>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</si>
  <si>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</si>
  <si>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</si>
  <si>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</si>
  <si>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</si>
  <si>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</si>
  <si>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</si>
  <si>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</si>
  <si>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</si>
  <si>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</si>
  <si>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</si>
  <si>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</si>
  <si>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</si>
  <si>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</si>
  <si>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</si>
  <si>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</si>
  <si>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</si>
  <si>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</si>
  <si>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</si>
  <si>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</si>
  <si>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</si>
  <si>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</si>
  <si>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</si>
  <si>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</si>
  <si>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</si>
  <si>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</si>
  <si>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</si>
  <si>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</si>
  <si>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</si>
  <si>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</si>
  <si>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</si>
  <si>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</si>
  <si>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</si>
  <si>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</si>
  <si>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</si>
  <si>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</si>
  <si>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</si>
  <si>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</si>
  <si>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</si>
  <si>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</si>
  <si>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</si>
  <si>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</si>
  <si>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</si>
  <si>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</si>
  <si>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</si>
  <si>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</si>
  <si>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</si>
  <si>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</si>
  <si>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</si>
  <si>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</si>
  <si>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</si>
  <si>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</si>
  <si>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</si>
  <si>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</si>
  <si>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</si>
  <si>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</si>
  <si>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</si>
  <si>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</si>
  <si>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</si>
  <si>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</si>
  <si>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</si>
  <si>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</si>
  <si>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</si>
  <si>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</si>
  <si>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</si>
  <si>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</si>
  <si>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</si>
  <si>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</si>
  <si>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</si>
  <si>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</si>
  <si>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</si>
  <si>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</si>
  <si>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</si>
  <si>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</si>
  <si>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</si>
  <si>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</si>
  <si>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</si>
  <si>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</si>
  <si>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</si>
  <si>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</si>
  <si>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</si>
  <si>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</si>
  <si>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</si>
  <si>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</si>
  <si>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</si>
  <si>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</si>
  <si>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</si>
  <si>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</si>
  <si>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</si>
  <si>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</si>
  <si>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</si>
  <si>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</si>
  <si>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</si>
  <si>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</si>
  <si>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</si>
  <si>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</si>
  <si>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</si>
  <si>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</si>
  <si>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</si>
  <si>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</si>
  <si>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</si>
  <si>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</si>
  <si>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</si>
  <si>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</si>
  <si>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</si>
  <si>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</si>
  <si>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</si>
  <si>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</si>
  <si>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</si>
  <si>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</si>
  <si>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</si>
  <si>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</si>
  <si>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</si>
  <si>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</si>
  <si>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</si>
  <si>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</si>
  <si>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</si>
  <si>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</si>
  <si>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</si>
  <si>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</si>
  <si>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</si>
  <si>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</si>
  <si>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</si>
  <si>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</si>
  <si>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</si>
  <si>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</si>
  <si>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</si>
  <si>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</si>
  <si>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</si>
  <si>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</si>
  <si>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</si>
  <si>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</si>
  <si>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</si>
  <si>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</si>
  <si>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</si>
  <si>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</si>
  <si>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</si>
  <si>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</si>
  <si>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</si>
  <si>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</si>
  <si>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</si>
  <si>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</si>
  <si>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</si>
  <si>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</si>
  <si>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</si>
  <si>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</si>
  <si>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</si>
  <si>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</si>
  <si>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</si>
  <si>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</si>
  <si>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</si>
  <si>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</si>
  <si>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</si>
  <si>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</si>
  <si>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</si>
  <si>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</si>
  <si>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</si>
  <si>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</si>
  <si>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</si>
  <si>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</si>
  <si>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</si>
  <si>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</si>
  <si>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</si>
  <si>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</si>
  <si>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</si>
  <si>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</si>
  <si>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</si>
  <si>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</si>
  <si>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</si>
  <si>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</si>
  <si>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</si>
  <si>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</si>
  <si>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</si>
  <si>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</si>
  <si>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</si>
  <si>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</si>
  <si>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</si>
  <si>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</si>
  <si>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</si>
  <si>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</si>
  <si>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</si>
  <si>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</si>
  <si>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</si>
  <si>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</si>
  <si>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</si>
  <si>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</si>
  <si>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</si>
  <si>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</si>
  <si>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</si>
  <si>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</si>
  <si>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</si>
  <si>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</si>
  <si>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</si>
  <si>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</si>
  <si>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</si>
  <si>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</si>
  <si>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</si>
  <si>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</si>
  <si>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</si>
  <si>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</si>
  <si>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</si>
  <si>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</si>
  <si>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</si>
  <si>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</si>
  <si>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</si>
  <si>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</si>
  <si>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</si>
  <si>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</si>
  <si>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</si>
  <si>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</si>
  <si>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</si>
  <si>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</si>
  <si>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</si>
  <si>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</si>
  <si>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</si>
  <si>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</si>
  <si>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</si>
  <si>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</si>
  <si>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</si>
  <si>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</si>
  <si>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</si>
  <si>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</si>
  <si>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</si>
  <si>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</si>
  <si>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</si>
  <si>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</si>
  <si>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</si>
  <si>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</si>
  <si>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</si>
  <si>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</si>
  <si>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</si>
  <si>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</si>
  <si>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</si>
  <si>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</si>
  <si>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</si>
  <si>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</si>
  <si>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</si>
  <si>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</si>
  <si>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</si>
  <si>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</si>
  <si>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</si>
  <si>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</si>
  <si>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</si>
  <si>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</si>
  <si>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</si>
  <si>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</si>
  <si>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</si>
  <si>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</si>
  <si>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 xml:space="preserve">  预备费</t>
  </si>
  <si>
    <t>341</t>
  </si>
  <si>
    <t xml:space="preserve">    预备费</t>
  </si>
  <si>
    <t>98</t>
  </si>
  <si>
    <t>99</t>
  </si>
  <si>
    <t>342</t>
  </si>
  <si>
    <t>343</t>
  </si>
  <si>
    <t xml:space="preserve">  地方政府一般债务付息支出</t>
  </si>
  <si>
    <t>344</t>
  </si>
  <si>
    <t xml:space="preserve">    地方政府一般债券付息支出</t>
  </si>
  <si>
    <t>一般公共预算支出合计</t>
  </si>
  <si>
    <t>转移性支出</t>
  </si>
  <si>
    <t>上解支出</t>
  </si>
  <si>
    <t xml:space="preserve">  专项上解支出</t>
  </si>
  <si>
    <t xml:space="preserve">  从国有资本经营预算调入</t>
  </si>
  <si>
    <t xml:space="preserve">  从其他资金调入</t>
  </si>
  <si>
    <t xml:space="preserve"> 一般性转移支付收入</t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</si>
  <si>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县级基本财力保障机制奖补资金收入</t>
    </r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</si>
  <si>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企业事业单位划转补助收入</t>
    </r>
  </si>
  <si>
    <t xml:space="preserve">    固定数额补助</t>
  </si>
  <si>
    <r>
      <rPr>
        <b/>
        <sz val="11"/>
        <rFont val="宋体"/>
        <family val="3"/>
        <charset val="134"/>
      </rP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科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目</t>
    </r>
  </si>
  <si>
    <t>一、 国有土地使用权出让金收入</t>
  </si>
  <si>
    <t>二、 城市基础设施配套费收入</t>
  </si>
  <si>
    <t>政府性基金收入合计</t>
  </si>
  <si>
    <t>转移性收入</t>
  </si>
  <si>
    <t xml:space="preserve">  上级补助收入</t>
  </si>
  <si>
    <t xml:space="preserve">  上解上级支出</t>
  </si>
  <si>
    <t xml:space="preserve">  专项债务转贷收入</t>
  </si>
  <si>
    <t xml:space="preserve">预 算 数 </t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</si>
  <si>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</si>
  <si>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</si>
  <si>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</si>
  <si>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</si>
  <si>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</si>
  <si>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</si>
  <si>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</si>
  <si>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</si>
  <si>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</si>
  <si>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</si>
  <si>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</si>
  <si>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</si>
  <si>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</si>
  <si>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国有资本经营收入</t>
  </si>
  <si>
    <t>国有资本经营支出</t>
  </si>
  <si>
    <t xml:space="preserve">    其他税收收入</t>
    <phoneticPr fontId="75" type="noConversion"/>
  </si>
  <si>
    <t xml:space="preserve">执 行 数 </t>
    <phoneticPr fontId="75" type="noConversion"/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</si>
  <si>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</si>
  <si>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</si>
  <si>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</si>
  <si>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</si>
  <si>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</si>
  <si>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</si>
  <si>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</si>
  <si>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</si>
  <si>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其他税收收入</t>
    <phoneticPr fontId="75" type="noConversion"/>
  </si>
  <si>
    <t xml:space="preserve">    其中：一般公共预算和政府性基金预算安排还本额</t>
  </si>
  <si>
    <t>97</t>
  </si>
  <si>
    <t>100</t>
  </si>
  <si>
    <t>执 行 数</t>
    <phoneticPr fontId="75" type="noConversion"/>
  </si>
  <si>
    <t>预 算 科 目</t>
    <phoneticPr fontId="75" type="noConversion"/>
  </si>
  <si>
    <t>预 算 科 目</t>
    <phoneticPr fontId="75" type="noConversion"/>
  </si>
  <si>
    <t>预 算 数</t>
    <phoneticPr fontId="75" type="noConversion"/>
  </si>
  <si>
    <t xml:space="preserve">    捐赠收入</t>
    <phoneticPr fontId="75" type="noConversion"/>
  </si>
  <si>
    <t>注：本表反映举借额和偿还额均包含置换债券、再融资债券。</t>
    <phoneticPr fontId="75" type="noConversion"/>
  </si>
  <si>
    <t>单位：万元</t>
    <phoneticPr fontId="75" type="noConversion"/>
  </si>
  <si>
    <t xml:space="preserve">    增值税“五五分享”税收返还收入</t>
  </si>
  <si>
    <t xml:space="preserve">    公共安全共同财政事权转移支付收入  </t>
    <phoneticPr fontId="75" type="noConversion"/>
  </si>
  <si>
    <t xml:space="preserve">    灾害防治及应急管理共同财政事权转移支付收入  </t>
    <phoneticPr fontId="75" type="noConversion"/>
  </si>
  <si>
    <t xml:space="preserve">    文化旅游体育与传媒</t>
  </si>
  <si>
    <t xml:space="preserve">    卫生健康</t>
  </si>
  <si>
    <t xml:space="preserve">    金融</t>
  </si>
  <si>
    <t xml:space="preserve">    自然资源海洋气象等</t>
  </si>
  <si>
    <t xml:space="preserve">    灾害防治及应急管理</t>
  </si>
  <si>
    <t>调    整
预 算 数</t>
    <phoneticPr fontId="75" type="noConversion"/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</si>
  <si>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</si>
  <si>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</si>
  <si>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</si>
  <si>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城市基础设施配套费安排的支出</t>
  </si>
  <si>
    <t xml:space="preserve">    城市环境卫生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</si>
  <si>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</si>
  <si>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</si>
  <si>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</si>
  <si>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其他调入资金</t>
  </si>
  <si>
    <t xml:space="preserve">  政府性基金转移支付收入</t>
  </si>
  <si>
    <t xml:space="preserve">    国家电影事业发展专项资金收入</t>
    <phoneticPr fontId="75" type="noConversion"/>
  </si>
  <si>
    <t xml:space="preserve">    大中型水库移民后期扶持基金收入</t>
    <phoneticPr fontId="75" type="noConversion"/>
  </si>
  <si>
    <t xml:space="preserve">    小型水库移民扶助基金收入</t>
    <phoneticPr fontId="75" type="noConversion"/>
  </si>
  <si>
    <t xml:space="preserve">    国有土地使用权出让收入</t>
    <phoneticPr fontId="75" type="noConversion"/>
  </si>
  <si>
    <t xml:space="preserve">    城市基础设施配套费收入</t>
    <phoneticPr fontId="75" type="noConversion"/>
  </si>
  <si>
    <t xml:space="preserve">    大中型水库库区基金收入</t>
    <phoneticPr fontId="75" type="noConversion"/>
  </si>
  <si>
    <t xml:space="preserve">    旅游发展基金收入</t>
    <phoneticPr fontId="75" type="noConversion"/>
  </si>
  <si>
    <t xml:space="preserve">    彩票公益金收入</t>
    <phoneticPr fontId="75" type="noConversion"/>
  </si>
  <si>
    <t>142</t>
  </si>
  <si>
    <t>143</t>
  </si>
  <si>
    <t>144</t>
  </si>
  <si>
    <t>145</t>
  </si>
  <si>
    <t>146</t>
  </si>
  <si>
    <t>147</t>
  </si>
  <si>
    <t>345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</si>
  <si>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</si>
  <si>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</si>
  <si>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</si>
  <si>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</si>
  <si>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</si>
  <si>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</si>
  <si>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</si>
  <si>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</si>
  <si>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</si>
  <si>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</si>
  <si>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 xml:space="preserve">    农村转移人口市民化奖励</t>
    <phoneticPr fontId="75" type="noConversion"/>
  </si>
  <si>
    <t>一、城乡社区支出</t>
    <phoneticPr fontId="75" type="noConversion"/>
  </si>
  <si>
    <t>二、债务付息支出</t>
    <phoneticPr fontId="75" type="noConversion"/>
  </si>
  <si>
    <t>附表1</t>
    <phoneticPr fontId="75" type="noConversion"/>
  </si>
  <si>
    <t>附表2</t>
    <phoneticPr fontId="75" type="noConversion"/>
  </si>
  <si>
    <t>附表3</t>
    <phoneticPr fontId="75" type="noConversion"/>
  </si>
  <si>
    <t>附表5</t>
  </si>
  <si>
    <t>附表18</t>
    <phoneticPr fontId="75" type="noConversion"/>
  </si>
  <si>
    <t>附表22</t>
    <phoneticPr fontId="75" type="noConversion"/>
  </si>
  <si>
    <t xml:space="preserve">                                                          </t>
    <phoneticPr fontId="16" type="noConversion"/>
  </si>
  <si>
    <t>单位：万元</t>
    <phoneticPr fontId="75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</si>
  <si>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16" type="noConversion"/>
  </si>
  <si>
    <t>仁和区</t>
    <phoneticPr fontId="75" type="noConversion"/>
  </si>
  <si>
    <t>合       计</t>
  </si>
  <si>
    <t>2020年执 行 数</t>
    <phoneticPr fontId="75" type="noConversion"/>
  </si>
  <si>
    <t xml:space="preserve">    国有资本经营收入</t>
    <phoneticPr fontId="75" type="noConversion"/>
  </si>
  <si>
    <t>调    整
预 算 数</t>
    <phoneticPr fontId="75" type="noConversion"/>
  </si>
  <si>
    <t xml:space="preserve">    医疗卫生共同财政事权转移支付收入  </t>
    <phoneticPr fontId="75" type="noConversion"/>
  </si>
  <si>
    <t>十二、其他支出</t>
    <phoneticPr fontId="75" type="noConversion"/>
  </si>
  <si>
    <t xml:space="preserve">    其他税收收入</t>
  </si>
  <si>
    <t xml:space="preserve">    国有资本经营收入</t>
  </si>
  <si>
    <t xml:space="preserve">    国有资源(资产)有偿使用收入</t>
  </si>
  <si>
    <t xml:space="preserve">    捐赠收入</t>
  </si>
  <si>
    <t>公共财政收入合计</t>
  </si>
  <si>
    <t xml:space="preserve">             -  </t>
  </si>
  <si>
    <t>税收小计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</si>
  <si>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</si>
  <si>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</si>
  <si>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</si>
  <si>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</si>
  <si>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</si>
  <si>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</si>
  <si>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</si>
  <si>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车船税</t>
  </si>
  <si>
    <t>耕地占用税</t>
  </si>
  <si>
    <t>契税</t>
  </si>
  <si>
    <t>烟叶税</t>
  </si>
  <si>
    <t>环境保护税</t>
  </si>
  <si>
    <t>其他税收收入</t>
  </si>
  <si>
    <t>非税收入合计</t>
  </si>
  <si>
    <t>专项收入</t>
  </si>
  <si>
    <t>增值税</t>
    <phoneticPr fontId="75" type="noConversion"/>
  </si>
  <si>
    <t>行政事业性收费收入</t>
  </si>
  <si>
    <t>罚没收入</t>
  </si>
  <si>
    <t>国有资源（资产）有偿使用收入</t>
  </si>
  <si>
    <t>政府住房基金收入</t>
  </si>
  <si>
    <t>捐赠收入</t>
  </si>
  <si>
    <t>其他收入</t>
  </si>
  <si>
    <t>调出资金</t>
    <phoneticPr fontId="75" type="noConversion"/>
  </si>
  <si>
    <t xml:space="preserve">    农业生产发展支出</t>
    <phoneticPr fontId="75" type="noConversion"/>
  </si>
  <si>
    <t xml:space="preserve">    农村社会事业支出</t>
    <phoneticPr fontId="75" type="noConversion"/>
  </si>
  <si>
    <t xml:space="preserve">    农业农村生态环境支出</t>
    <phoneticPr fontId="75" type="noConversion"/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</si>
  <si>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</si>
  <si>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</si>
  <si>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</si>
  <si>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</si>
  <si>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</si>
  <si>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</si>
  <si>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</si>
  <si>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</si>
  <si>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</si>
  <si>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</si>
  <si>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</si>
  <si>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</si>
  <si>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</si>
  <si>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</si>
  <si>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</si>
  <si>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</si>
  <si>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</si>
  <si>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 人大事务</t>
  </si>
  <si>
    <t>  行政运行</t>
  </si>
  <si>
    <t>  一般行政管理事务</t>
  </si>
  <si>
    <t>  机关服务</t>
  </si>
  <si>
    <t>  人大会议</t>
  </si>
  <si>
    <t>  人大代表履职能力提升</t>
  </si>
  <si>
    <t>  代表工作</t>
  </si>
  <si>
    <t>  事业运行</t>
  </si>
  <si>
    <t> 政协事务</t>
  </si>
  <si>
    <t>  政协会议</t>
  </si>
  <si>
    <t>  委员视察</t>
  </si>
  <si>
    <t>  参政议政</t>
  </si>
  <si>
    <t> 政府办公厅（室）及相关机构事务</t>
  </si>
  <si>
    <t>  专项业务及机关事务管理</t>
  </si>
  <si>
    <t>  政务公开审批</t>
  </si>
  <si>
    <t>  信访事务</t>
  </si>
  <si>
    <t>  其他政府办公厅（室）及相关机构事务支出</t>
  </si>
  <si>
    <t> 发展与改革事务</t>
  </si>
  <si>
    <t> 统计信息事务</t>
  </si>
  <si>
    <t>  专项统计业务</t>
  </si>
  <si>
    <t>  统计管理</t>
  </si>
  <si>
    <t>  专项普查活动</t>
  </si>
  <si>
    <t> 财政事务</t>
  </si>
  <si>
    <t>  信息化建设</t>
  </si>
  <si>
    <t>  财政委托业务支出</t>
  </si>
  <si>
    <t> 审计事务</t>
  </si>
  <si>
    <t> 纪检监察事务</t>
  </si>
  <si>
    <t> 商贸事务</t>
  </si>
  <si>
    <t>  招商引资</t>
  </si>
  <si>
    <t> 民族事务</t>
  </si>
  <si>
    <t>  民族工作专项</t>
  </si>
  <si>
    <t> 档案事务</t>
  </si>
  <si>
    <t>  档案馆</t>
  </si>
  <si>
    <t> 民主党派及工商联事务</t>
  </si>
  <si>
    <t>  其他民主党派及工商联事务支出</t>
  </si>
  <si>
    <t> 群众团体事务</t>
  </si>
  <si>
    <t>  其他群众团体事务支出</t>
  </si>
  <si>
    <t> 党委办公厅（室）及相关机构事务</t>
  </si>
  <si>
    <t>  其他党委办公厅（室）及相关机构事务支出</t>
  </si>
  <si>
    <t> 组织事务</t>
  </si>
  <si>
    <t> 宣传事务</t>
  </si>
  <si>
    <t>  其他宣传事务支出</t>
  </si>
  <si>
    <t> 统战事务</t>
  </si>
  <si>
    <t>  宗教事务</t>
  </si>
  <si>
    <t> 市场监督管理事务</t>
  </si>
  <si>
    <t>  市场主体管理</t>
  </si>
  <si>
    <t>  药品事务</t>
  </si>
  <si>
    <t>  质量安全监管</t>
  </si>
  <si>
    <t>  食品安全监管</t>
  </si>
  <si>
    <t>  其他市场监督管理事务</t>
  </si>
  <si>
    <t> 其他一般公共服务支出</t>
  </si>
  <si>
    <t>  其他一般公共服务支出</t>
  </si>
  <si>
    <t> 公安</t>
  </si>
  <si>
    <t> 检察</t>
  </si>
  <si>
    <t>  其他检察支出</t>
  </si>
  <si>
    <t> 法院</t>
  </si>
  <si>
    <t>  案件审判</t>
  </si>
  <si>
    <t>  其他法院支出</t>
  </si>
  <si>
    <t> 司法</t>
  </si>
  <si>
    <t>  基层司法业务</t>
  </si>
  <si>
    <t>  普法宣传</t>
  </si>
  <si>
    <t>  公共法律服务</t>
  </si>
  <si>
    <t>  社区矫正</t>
  </si>
  <si>
    <t>  法治建设</t>
  </si>
  <si>
    <t> 其他公共安全支出</t>
  </si>
  <si>
    <t>  国家司法救助支出</t>
  </si>
  <si>
    <t>  其他公共安全支出</t>
  </si>
  <si>
    <t> 教育管理事务</t>
  </si>
  <si>
    <t>  其他教育管理事务支出</t>
  </si>
  <si>
    <t> 普通教育</t>
  </si>
  <si>
    <t>  学前教育</t>
  </si>
  <si>
    <t>  小学教育</t>
  </si>
  <si>
    <t>  初中教育</t>
  </si>
  <si>
    <t>  高中教育</t>
  </si>
  <si>
    <t> 进修及培训</t>
  </si>
  <si>
    <t>  教师进修</t>
  </si>
  <si>
    <t>  干部教育</t>
  </si>
  <si>
    <t> 科学技术管理事务</t>
  </si>
  <si>
    <t>  其他科学技术管理事务支出</t>
  </si>
  <si>
    <t> 科学技术普及</t>
  </si>
  <si>
    <t>  科普活动</t>
  </si>
  <si>
    <t> 文化和旅游</t>
  </si>
  <si>
    <t>  图书馆</t>
  </si>
  <si>
    <t>  群众文化</t>
  </si>
  <si>
    <t>  旅游宣传</t>
  </si>
  <si>
    <t>  文化和旅游管理事务</t>
  </si>
  <si>
    <t>  其他文化和旅游支出</t>
  </si>
  <si>
    <t> 文物</t>
  </si>
  <si>
    <t>  文物保护</t>
  </si>
  <si>
    <t>  博物馆</t>
  </si>
  <si>
    <t> 广播电视</t>
  </si>
  <si>
    <t> 其他文化旅游体育与传媒支出</t>
  </si>
  <si>
    <t>  宣传文化发展专项支出</t>
  </si>
  <si>
    <t>  其他文化旅游体育与传媒支出</t>
  </si>
  <si>
    <t> 人力资源和社会保障管理事务</t>
  </si>
  <si>
    <t>  劳动人事争议调解仲裁</t>
  </si>
  <si>
    <t>  其他人力资源和社会保障管理事务支出</t>
  </si>
  <si>
    <t> 民政管理事务</t>
  </si>
  <si>
    <t>  基层政权建设和社区治理</t>
  </si>
  <si>
    <t>  其他民政管理事务支出</t>
  </si>
  <si>
    <t> 行政事业单位养老支出</t>
  </si>
  <si>
    <t>  行政单位离退休</t>
  </si>
  <si>
    <t>  事业单位离退休</t>
  </si>
  <si>
    <t>  机关事业单位基本养老保险缴费支出</t>
  </si>
  <si>
    <t>  机关事业单位职业年金缴费支出</t>
  </si>
  <si>
    <t> 就业补助</t>
  </si>
  <si>
    <t>  其他就业补助支出</t>
  </si>
  <si>
    <t> 抚恤</t>
  </si>
  <si>
    <t>  伤残抚恤</t>
  </si>
  <si>
    <t>  在乡复员、退伍军人生活补助</t>
  </si>
  <si>
    <t>  义务兵优待</t>
  </si>
  <si>
    <t>  其他优抚支出</t>
  </si>
  <si>
    <t> 退役安置</t>
  </si>
  <si>
    <t>  退役士兵安置</t>
  </si>
  <si>
    <t>  退役士兵管理教育</t>
  </si>
  <si>
    <t>  军队转业干部安置</t>
  </si>
  <si>
    <t>  其他退役安置支出</t>
  </si>
  <si>
    <t> 社会福利</t>
  </si>
  <si>
    <t>  儿童福利</t>
  </si>
  <si>
    <t>  老年福利</t>
  </si>
  <si>
    <t>  殡葬</t>
  </si>
  <si>
    <t> 残疾人事业</t>
  </si>
  <si>
    <t>  残疾人康复</t>
  </si>
  <si>
    <t>  残疾人就业</t>
  </si>
  <si>
    <t>  残疾人生活和护理补贴</t>
  </si>
  <si>
    <t>  其他残疾人事业支出</t>
  </si>
  <si>
    <t> 最低生活保障</t>
  </si>
  <si>
    <t>  城市最低生活保障金支出</t>
  </si>
  <si>
    <t>  农村最低生活保障金支出</t>
  </si>
  <si>
    <t> 临时救助</t>
  </si>
  <si>
    <t>  临时救助支出</t>
  </si>
  <si>
    <t> 特困人员救助供养</t>
  </si>
  <si>
    <t>  农村特困人员救助供养支出</t>
  </si>
  <si>
    <t> 其他生活救助</t>
  </si>
  <si>
    <t>  其他农村生活救助</t>
  </si>
  <si>
    <t> 退役军人管理事务</t>
  </si>
  <si>
    <t>  拥军优属</t>
  </si>
  <si>
    <t>  其他退役军人事务管理支出</t>
  </si>
  <si>
    <t> 其他社会保障和就业支出</t>
  </si>
  <si>
    <t>  其他社会保障和就业支出</t>
  </si>
  <si>
    <t> 卫生健康管理事务</t>
  </si>
  <si>
    <t>  其他卫生健康管理事务支出</t>
  </si>
  <si>
    <t> 公立医院</t>
  </si>
  <si>
    <t>  综合医院</t>
  </si>
  <si>
    <t> 基层医疗卫生机构</t>
  </si>
  <si>
    <t>  城市社区卫生机构</t>
  </si>
  <si>
    <t>  乡镇卫生院</t>
  </si>
  <si>
    <t>  其他基层医疗卫生机构支出</t>
  </si>
  <si>
    <t> 公共卫生</t>
  </si>
  <si>
    <t>  疾病预防控制机构</t>
  </si>
  <si>
    <t>  卫生监督机构</t>
  </si>
  <si>
    <t>  妇幼保健机构</t>
  </si>
  <si>
    <t>  基本公共卫生服务</t>
  </si>
  <si>
    <t>  重大公共卫生服务</t>
  </si>
  <si>
    <t>  突发公共卫生事件应急处理</t>
  </si>
  <si>
    <t>  其他公共卫生支出</t>
  </si>
  <si>
    <t> 计划生育事务</t>
  </si>
  <si>
    <t>  计划生育服务</t>
  </si>
  <si>
    <t> 行政事业单位医疗</t>
  </si>
  <si>
    <t>  行政单位医疗</t>
  </si>
  <si>
    <t>  事业单位医疗</t>
  </si>
  <si>
    <t>  公务员医疗补助</t>
  </si>
  <si>
    <t>  其他行政事业单位医疗支出</t>
  </si>
  <si>
    <t> 医疗救助</t>
  </si>
  <si>
    <t>  城乡医疗救助</t>
  </si>
  <si>
    <t> 优抚对象医疗</t>
  </si>
  <si>
    <t>  优抚对象医疗补助</t>
  </si>
  <si>
    <t> 医疗保障管理事务</t>
  </si>
  <si>
    <t>  其他医疗保障管理事务支出</t>
  </si>
  <si>
    <t> 老龄卫生健康事务</t>
  </si>
  <si>
    <t>  老龄卫生健康事务</t>
  </si>
  <si>
    <t> 其他卫生健康支出</t>
  </si>
  <si>
    <t>  其他卫生健康支出</t>
  </si>
  <si>
    <t> 环境保护管理事务</t>
  </si>
  <si>
    <t>  其他环境保护管理事务支出</t>
  </si>
  <si>
    <t> 污染防治</t>
  </si>
  <si>
    <t>  其他污染防治支出</t>
  </si>
  <si>
    <t> 城乡社区管理事务</t>
  </si>
  <si>
    <t>  其他城乡社区管理事务支出</t>
  </si>
  <si>
    <t> 城乡社区公共设施</t>
  </si>
  <si>
    <t>  其他城乡社区公共设施支出</t>
  </si>
  <si>
    <t> 城乡社区环境卫生</t>
  </si>
  <si>
    <t>  城乡社区环境卫生</t>
  </si>
  <si>
    <t> 建设市场管理与监督</t>
  </si>
  <si>
    <t>  建设市场管理与监督</t>
  </si>
  <si>
    <t> 其他城乡社区支出</t>
  </si>
  <si>
    <t>  其他城乡社区支出</t>
  </si>
  <si>
    <t> 农业农村</t>
  </si>
  <si>
    <t>  科技转化与推广服务</t>
  </si>
  <si>
    <t>  病虫害控制</t>
  </si>
  <si>
    <t>  农产品质量安全</t>
  </si>
  <si>
    <t>  执法监管</t>
  </si>
  <si>
    <t>  农业资源保护修复与利用</t>
  </si>
  <si>
    <t>  其他农业农村支出</t>
  </si>
  <si>
    <t> 林业和草原</t>
  </si>
  <si>
    <t>  事业机构</t>
  </si>
  <si>
    <t>  林业草原防灾减灾</t>
  </si>
  <si>
    <t>  其他林业和草原支出</t>
  </si>
  <si>
    <t> 水利</t>
  </si>
  <si>
    <t>  水利工程运行与维护</t>
  </si>
  <si>
    <t>  防汛</t>
  </si>
  <si>
    <t>  抗旱</t>
  </si>
  <si>
    <t>  其他水利支出</t>
  </si>
  <si>
    <t> 巩固脱贫衔接乡村振兴</t>
  </si>
  <si>
    <t>  农村基础设施建设</t>
  </si>
  <si>
    <t>  社会发展</t>
  </si>
  <si>
    <t> 农村综合改革</t>
  </si>
  <si>
    <t>  对村民委员会和村党支部的补助</t>
  </si>
  <si>
    <t>  对村集体经济组织的补助</t>
  </si>
  <si>
    <t>  农村综合改革示范试点补助</t>
  </si>
  <si>
    <t> 其他农林水支出</t>
  </si>
  <si>
    <t>  其他农林水支出</t>
  </si>
  <si>
    <t> 公路水路运输</t>
  </si>
  <si>
    <t>  公路建设</t>
  </si>
  <si>
    <t>  公路养护</t>
  </si>
  <si>
    <t>  公路和运输安全</t>
  </si>
  <si>
    <t>  其他公路水路运输支出</t>
  </si>
  <si>
    <t> 工业和信息产业监管</t>
  </si>
  <si>
    <t> 商业流通事务</t>
  </si>
  <si>
    <t> 自然资源事务</t>
  </si>
  <si>
    <t>  自然资源规划及管理</t>
  </si>
  <si>
    <t>  自然资源调查与确权登记</t>
  </si>
  <si>
    <t>  地质勘查与矿产资源管理</t>
  </si>
  <si>
    <t>  其他自然资源事务支出</t>
  </si>
  <si>
    <t> 气象事务</t>
  </si>
  <si>
    <t>  气象事业机构</t>
  </si>
  <si>
    <t>  气象服务</t>
  </si>
  <si>
    <t> 保障性安居工程支出</t>
  </si>
  <si>
    <t>  沉陷区治理</t>
  </si>
  <si>
    <t>  保障性住房租金补贴</t>
  </si>
  <si>
    <t>  老旧小区改造</t>
  </si>
  <si>
    <t>  其他保障性安居工程支出</t>
  </si>
  <si>
    <t> 住房改革支出</t>
  </si>
  <si>
    <t>  住房公积金</t>
  </si>
  <si>
    <t> 粮油储备</t>
  </si>
  <si>
    <t>  储备粮油补贴</t>
  </si>
  <si>
    <t> 应急管理事务</t>
  </si>
  <si>
    <t>  应急救援</t>
  </si>
  <si>
    <t> 消防救援事务</t>
  </si>
  <si>
    <t> 矿山安全</t>
  </si>
  <si>
    <t>  矿山安全监察事务</t>
  </si>
  <si>
    <t> 自然灾害防治</t>
  </si>
  <si>
    <t>  地质灾害防治</t>
  </si>
  <si>
    <t> 其他灾害防治及应急管理支出</t>
  </si>
  <si>
    <t>  其他灾害防治及应急管理支出</t>
  </si>
  <si>
    <t>  其他巩固脱贫衔接乡村振兴支出</t>
    <phoneticPr fontId="75" type="noConversion"/>
  </si>
  <si>
    <t> 普惠金融发展支出</t>
    <phoneticPr fontId="75" type="noConversion"/>
  </si>
  <si>
    <t>  农业保险保费补贴</t>
    <phoneticPr fontId="75" type="noConversion"/>
  </si>
  <si>
    <t>一、一般公共服务支出</t>
    <phoneticPr fontId="75" type="noConversion"/>
  </si>
  <si>
    <t>二、公共安全支出</t>
    <phoneticPr fontId="75" type="noConversion"/>
  </si>
  <si>
    <t>三、教育支出</t>
    <phoneticPr fontId="75" type="noConversion"/>
  </si>
  <si>
    <t>四、科学技术支出</t>
    <phoneticPr fontId="75" type="noConversion"/>
  </si>
  <si>
    <t>五、文化旅游体育与传媒支出</t>
    <phoneticPr fontId="75" type="noConversion"/>
  </si>
  <si>
    <t>六、社会保障和就业支出</t>
    <phoneticPr fontId="75" type="noConversion"/>
  </si>
  <si>
    <t>七、卫生健康支出</t>
    <phoneticPr fontId="75" type="noConversion"/>
  </si>
  <si>
    <t>八、节能环保支出</t>
    <phoneticPr fontId="75" type="noConversion"/>
  </si>
  <si>
    <t>九、城乡社区支出</t>
    <phoneticPr fontId="75" type="noConversion"/>
  </si>
  <si>
    <t>十、农林水支出</t>
    <phoneticPr fontId="75" type="noConversion"/>
  </si>
  <si>
    <t>十一、交通运输支出</t>
    <phoneticPr fontId="75" type="noConversion"/>
  </si>
  <si>
    <t>十二、资源勘探工业信息等支出</t>
    <phoneticPr fontId="75" type="noConversion"/>
  </si>
  <si>
    <t>十三、商业服务业等支出</t>
    <phoneticPr fontId="75" type="noConversion"/>
  </si>
  <si>
    <t>十四、自然资源海洋气象等支出</t>
    <phoneticPr fontId="75" type="noConversion"/>
  </si>
  <si>
    <t>十五、住房保障支出</t>
    <phoneticPr fontId="75" type="noConversion"/>
  </si>
  <si>
    <t>十六、粮油物资储备支出</t>
    <phoneticPr fontId="75" type="noConversion"/>
  </si>
  <si>
    <t>十八、灾害防治及应急管理支出</t>
    <phoneticPr fontId="75" type="noConversion"/>
  </si>
  <si>
    <t>十九、预备费</t>
    <phoneticPr fontId="75" type="noConversion"/>
  </si>
  <si>
    <t>二十、债务付息支出</t>
    <phoneticPr fontId="75" type="noConversion"/>
  </si>
  <si>
    <t>  其他司法支出</t>
    <phoneticPr fontId="75" type="noConversion"/>
  </si>
  <si>
    <t> 税收事务</t>
    <phoneticPr fontId="75" type="noConversion"/>
  </si>
  <si>
    <t>  其他税收事务支出</t>
    <phoneticPr fontId="75" type="noConversion"/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</si>
  <si>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</si>
  <si>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</si>
  <si>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</si>
  <si>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</si>
  <si>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</si>
  <si>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</si>
  <si>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</si>
  <si>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</si>
  <si>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</si>
  <si>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</si>
  <si>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</si>
  <si>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</si>
  <si>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</si>
  <si>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附表20</t>
    <phoneticPr fontId="75" type="noConversion"/>
  </si>
  <si>
    <t>附表23</t>
    <phoneticPr fontId="75" type="noConversion"/>
  </si>
  <si>
    <t>2022年仁和区国有资本经营预算收支执行表</t>
    <phoneticPr fontId="75" type="noConversion"/>
  </si>
  <si>
    <t>2023年仁和区国有资本经营预算收支预算（草案）表</t>
    <phoneticPr fontId="75" type="noConversion"/>
  </si>
  <si>
    <t>2022年仁和区一般公共预算收入执行表</t>
    <phoneticPr fontId="75" type="noConversion"/>
  </si>
  <si>
    <t>2022年仁和区一般公共预算支出执行表</t>
    <phoneticPr fontId="75" type="noConversion"/>
  </si>
  <si>
    <t>2022年仁和区一般公共预算收支平衡表</t>
    <phoneticPr fontId="75" type="noConversion"/>
  </si>
  <si>
    <t>2022年上级对仁和区税收返还和转移支付补助执行表</t>
    <phoneticPr fontId="75" type="noConversion"/>
  </si>
  <si>
    <t>2022年仁和区一般公共预算支出经济分类执行表</t>
    <phoneticPr fontId="75" type="noConversion"/>
  </si>
  <si>
    <t>2022年仁和区地方政府一般债务余额情况表</t>
    <phoneticPr fontId="76" type="noConversion"/>
  </si>
  <si>
    <t>2022年仁和区政府性基金预算收入执行表</t>
    <phoneticPr fontId="75" type="noConversion"/>
  </si>
  <si>
    <t>2022年仁和区政府性基金预算支出执行表</t>
    <phoneticPr fontId="75" type="noConversion"/>
  </si>
  <si>
    <t>2022年上级对仁和区政府性基金转移支付补助执行表</t>
    <phoneticPr fontId="75" type="noConversion"/>
  </si>
  <si>
    <t>2022年仁和区地方政府专项债务余额情况表</t>
    <phoneticPr fontId="77" type="noConversion"/>
  </si>
  <si>
    <t>2022年仁和区地方政府债务余额情况汇总表</t>
    <phoneticPr fontId="77" type="noConversion"/>
  </si>
  <si>
    <t>2022年地方政府债务分地区限额汇总表</t>
    <phoneticPr fontId="75" type="noConversion"/>
  </si>
  <si>
    <t>2023年仁和区一般公共预算收入预算（草案）表</t>
    <phoneticPr fontId="75" type="noConversion"/>
  </si>
  <si>
    <t>2023年仁和区一般公共预算支出预算（草案）表</t>
    <phoneticPr fontId="75" type="noConversion"/>
  </si>
  <si>
    <t>2023年仁和区一般公共预算收支平衡（草案）表</t>
    <phoneticPr fontId="75" type="noConversion"/>
  </si>
  <si>
    <t>2023年上级对仁和区税收返还和转移支付补助预算（草案）表</t>
    <phoneticPr fontId="75" type="noConversion"/>
  </si>
  <si>
    <t>2023年仁和区一般公共预算支出经济分类（草案）表</t>
    <phoneticPr fontId="75" type="noConversion"/>
  </si>
  <si>
    <t>2023年仁和区政府性基金收入预算（草案）表</t>
    <phoneticPr fontId="75" type="noConversion"/>
  </si>
  <si>
    <t>2023年仁和区政府性基金支出预算（草案）表</t>
    <phoneticPr fontId="75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</si>
  <si>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</si>
  <si>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</si>
  <si>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</si>
  <si>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</si>
  <si>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</si>
  <si>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</si>
  <si>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</si>
  <si>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</si>
  <si>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</si>
  <si>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</si>
  <si>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</si>
  <si>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</si>
  <si>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</si>
  <si>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</si>
  <si>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</si>
  <si>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</si>
  <si>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</si>
  <si>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</si>
  <si>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</si>
  <si>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</si>
  <si>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</si>
  <si>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</si>
  <si>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</si>
  <si>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</si>
  <si>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</si>
  <si>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</si>
  <si>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</si>
  <si>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</si>
  <si>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</si>
  <si>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</si>
  <si>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</si>
  <si>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</si>
  <si>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</si>
  <si>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</si>
  <si>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</si>
  <si>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民族事务</t>
  </si>
  <si>
    <t xml:space="preserve">      民族工作专项</t>
  </si>
  <si>
    <t xml:space="preserve">      其他民族事务支出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</si>
  <si>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</si>
  <si>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</si>
  <si>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</si>
  <si>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</si>
  <si>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</si>
  <si>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</si>
  <si>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</si>
  <si>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</si>
  <si>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</si>
  <si>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</si>
  <si>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</si>
  <si>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</si>
  <si>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</si>
  <si>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</si>
  <si>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</si>
  <si>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</si>
  <si>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</si>
  <si>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  公安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</si>
  <si>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</si>
  <si>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</si>
  <si>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</si>
  <si>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</si>
  <si>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</si>
  <si>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</si>
  <si>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公共法律服务</t>
  </si>
  <si>
    <t xml:space="preserve">      法治建设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</si>
  <si>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</si>
  <si>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</si>
  <si>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</si>
  <si>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</si>
  <si>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</si>
  <si>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</si>
  <si>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</si>
  <si>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</si>
  <si>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</si>
  <si>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</si>
  <si>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</si>
  <si>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</si>
  <si>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</si>
  <si>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</si>
  <si>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</si>
  <si>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</si>
  <si>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</si>
  <si>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</si>
  <si>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</si>
  <si>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</si>
  <si>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</si>
  <si>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</si>
  <si>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科学技术普及</t>
  </si>
  <si>
    <t xml:space="preserve">      其他科学技术普及支出</t>
  </si>
  <si>
    <t xml:space="preserve">    科技重大项目</t>
  </si>
  <si>
    <t xml:space="preserve">      重点研发计划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</si>
  <si>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</si>
  <si>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</si>
  <si>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</si>
  <si>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</si>
  <si>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</si>
  <si>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</si>
  <si>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</si>
  <si>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</si>
  <si>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</si>
  <si>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</si>
  <si>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群众体育</t>
  </si>
  <si>
    <t xml:space="preserve">      其他体育支出</t>
  </si>
  <si>
    <t xml:space="preserve">    新闻出版电影</t>
  </si>
  <si>
    <t xml:space="preserve">      电影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</si>
  <si>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</si>
  <si>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</si>
  <si>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</si>
  <si>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</si>
  <si>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</si>
  <si>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社会保险业务管理事务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</si>
  <si>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</si>
  <si>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</si>
  <si>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</si>
  <si>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</si>
  <si>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</si>
  <si>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</si>
  <si>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</si>
  <si>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</si>
  <si>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</si>
  <si>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</si>
  <si>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</si>
  <si>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</si>
  <si>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</si>
  <si>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</si>
  <si>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</si>
  <si>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</si>
  <si>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</si>
  <si>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</si>
  <si>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</si>
  <si>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</si>
  <si>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</si>
  <si>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</si>
  <si>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</si>
  <si>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</si>
  <si>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</si>
  <si>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</si>
  <si>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</si>
  <si>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养老服务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</si>
  <si>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</si>
  <si>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</si>
  <si>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</si>
  <si>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</si>
  <si>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</si>
  <si>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</si>
  <si>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</si>
  <si>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</si>
  <si>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</si>
  <si>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</si>
  <si>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</si>
  <si>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</si>
  <si>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</si>
  <si>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</si>
  <si>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</si>
  <si>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</si>
  <si>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</si>
  <si>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</si>
  <si>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财政代缴社会保险费支出</t>
  </si>
  <si>
    <t xml:space="preserve">      财政代缴城乡居民基本养老保险费支出</t>
  </si>
  <si>
    <t xml:space="preserve">    其他社会保障和就业支出</t>
  </si>
  <si>
    <t xml:space="preserve">  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</si>
  <si>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</si>
  <si>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</si>
  <si>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</si>
  <si>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</si>
  <si>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</si>
  <si>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</si>
  <si>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</si>
  <si>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</si>
  <si>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</si>
  <si>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</si>
  <si>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</si>
  <si>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</si>
  <si>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</si>
  <si>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</si>
  <si>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</si>
  <si>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</si>
  <si>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</si>
  <si>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</si>
  <si>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</si>
  <si>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</si>
  <si>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</si>
  <si>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</si>
  <si>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</si>
  <si>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</si>
  <si>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</si>
  <si>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</si>
  <si>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</si>
  <si>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</si>
  <si>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</si>
  <si>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</si>
  <si>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</si>
  <si>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</si>
  <si>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</si>
  <si>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</si>
  <si>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</si>
  <si>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</si>
  <si>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</si>
  <si>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</si>
  <si>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</si>
  <si>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</si>
  <si>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其他污染防治支出</t>
  </si>
  <si>
    <t xml:space="preserve">    自然生态保护</t>
  </si>
  <si>
    <t xml:space="preserve">      生态保护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</si>
  <si>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</si>
  <si>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</si>
  <si>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</si>
  <si>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</si>
  <si>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</si>
  <si>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</si>
  <si>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</si>
  <si>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</si>
  <si>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</si>
  <si>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</si>
  <si>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</si>
  <si>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</si>
  <si>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</si>
  <si>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</si>
  <si>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</si>
  <si>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</si>
  <si>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稳定农民收入补贴</t>
  </si>
  <si>
    <t xml:space="preserve">      农业生产发展</t>
  </si>
  <si>
    <t xml:space="preserve">      农业资源保护修复与利用</t>
  </si>
  <si>
    <t xml:space="preserve">      农村道路建设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</si>
  <si>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</si>
  <si>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</si>
  <si>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</si>
  <si>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</si>
  <si>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</si>
  <si>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</si>
  <si>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</si>
  <si>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</si>
  <si>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</si>
  <si>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林业草原防灾减灾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</si>
  <si>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</si>
  <si>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</si>
  <si>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</si>
  <si>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</si>
  <si>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抗旱</t>
  </si>
  <si>
    <t xml:space="preserve">      水利建设征地及移民支出</t>
  </si>
  <si>
    <t xml:space="preserve">      其他水利支出</t>
  </si>
  <si>
    <t xml:space="preserve">    巩固脱贫衔接乡村振兴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</si>
  <si>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</si>
  <si>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</si>
  <si>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</si>
  <si>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</si>
  <si>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</si>
  <si>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</si>
  <si>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</si>
  <si>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其他农林水支出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</si>
  <si>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</si>
  <si>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</si>
  <si>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</si>
  <si>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</si>
  <si>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</si>
  <si>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其他公路水路运输支出</t>
  </si>
  <si>
    <t xml:space="preserve">    车辆购置税支出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</si>
  <si>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</si>
  <si>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</si>
  <si>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</si>
  <si>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  制造业</t>
  </si>
  <si>
    <t xml:space="preserve">      其他制造业支出</t>
  </si>
  <si>
    <t xml:space="preserve">    工业和信息产业监管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</si>
  <si>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</si>
  <si>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</si>
  <si>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</si>
  <si>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</si>
  <si>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</si>
  <si>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</si>
  <si>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</si>
  <si>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</si>
  <si>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</si>
  <si>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</si>
  <si>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</si>
  <si>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  自然资源事务</t>
  </si>
  <si>
    <t xml:space="preserve">      自然资源规划及管理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</si>
  <si>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</si>
  <si>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</si>
  <si>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</si>
  <si>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气象服务</t>
  </si>
  <si>
    <t xml:space="preserve">    保障性安居工程支出</t>
  </si>
  <si>
    <t xml:space="preserve">      沉陷区治理</t>
  </si>
  <si>
    <t xml:space="preserve">      棚户区改造</t>
  </si>
  <si>
    <t xml:space="preserve">      农村危房改造</t>
  </si>
  <si>
    <t xml:space="preserve">      公共租赁住房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</si>
  <si>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</si>
  <si>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</si>
  <si>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</si>
  <si>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</si>
  <si>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粮油物资事务</t>
  </si>
  <si>
    <t xml:space="preserve">      其他粮油物资事务支出</t>
  </si>
  <si>
    <t xml:space="preserve">    重要商品储备</t>
  </si>
  <si>
    <t xml:space="preserve">      应急物资储备</t>
  </si>
  <si>
    <t xml:space="preserve">    应急管理事务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</si>
  <si>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</si>
  <si>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</si>
  <si>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</si>
  <si>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</si>
  <si>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</si>
  <si>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</si>
  <si>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</si>
  <si>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</si>
  <si>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</si>
  <si>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其他矿山安全支出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</si>
  <si>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</si>
  <si>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</si>
  <si>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</si>
  <si>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    自然灾害救灾补助</t>
  </si>
  <si>
    <t xml:space="preserve">    其他灾害防治及应急管理支出</t>
  </si>
  <si>
    <t xml:space="preserve">      其他灾害防治及应急管理支出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</si>
  <si>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</si>
  <si>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</si>
  <si>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</si>
  <si>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 xml:space="preserve"> 二、公共安全支出</t>
    <phoneticPr fontId="75" type="noConversion"/>
  </si>
  <si>
    <t xml:space="preserve"> 三、教育支出</t>
    <phoneticPr fontId="75" type="noConversion"/>
  </si>
  <si>
    <t xml:space="preserve"> 四、科学技术支出</t>
    <phoneticPr fontId="75" type="noConversion"/>
  </si>
  <si>
    <t xml:space="preserve"> 一、一般公共服务支出</t>
    <phoneticPr fontId="75" type="noConversion"/>
  </si>
  <si>
    <t xml:space="preserve"> 五、文化旅游体育与传媒支出</t>
    <phoneticPr fontId="75" type="noConversion"/>
  </si>
  <si>
    <t xml:space="preserve"> 六、社会保障和就业支出</t>
    <phoneticPr fontId="75" type="noConversion"/>
  </si>
  <si>
    <t xml:space="preserve"> 七、卫生健康支出</t>
    <phoneticPr fontId="75" type="noConversion"/>
  </si>
  <si>
    <t xml:space="preserve"> 八、节能环保支出</t>
    <phoneticPr fontId="75" type="noConversion"/>
  </si>
  <si>
    <t xml:space="preserve"> 九、城乡社区支出</t>
    <phoneticPr fontId="75" type="noConversion"/>
  </si>
  <si>
    <t xml:space="preserve"> 十、农林水支出</t>
    <phoneticPr fontId="75" type="noConversion"/>
  </si>
  <si>
    <t xml:space="preserve"> 十一、交通运输支出</t>
    <phoneticPr fontId="75" type="noConversion"/>
  </si>
  <si>
    <t xml:space="preserve"> 十二、资源勘探工业信息等支出</t>
    <phoneticPr fontId="75" type="noConversion"/>
  </si>
  <si>
    <t xml:space="preserve"> 十三、商业服务业等支出</t>
    <phoneticPr fontId="75" type="noConversion"/>
  </si>
  <si>
    <t xml:space="preserve"> 十四、自然资源海洋气象等支出</t>
    <phoneticPr fontId="75" type="noConversion"/>
  </si>
  <si>
    <t xml:space="preserve"> 十五、 住房保障支出</t>
    <phoneticPr fontId="75" type="noConversion"/>
  </si>
  <si>
    <t xml:space="preserve"> 十六、粮油物资储备支出</t>
    <phoneticPr fontId="75" type="noConversion"/>
  </si>
  <si>
    <t xml:space="preserve"> 十七、灾害防治及应急管理支出</t>
    <phoneticPr fontId="75" type="noConversion"/>
  </si>
  <si>
    <t xml:space="preserve"> 十八、债务付息支出</t>
    <phoneticPr fontId="75" type="noConversion"/>
  </si>
  <si>
    <t xml:space="preserve"> 十九、债务发行费用支出</t>
    <phoneticPr fontId="75" type="noConversion"/>
  </si>
  <si>
    <t>动用预算稳定调节基金</t>
    <phoneticPr fontId="75" type="noConversion"/>
  </si>
  <si>
    <t>一、2021年末地方政府一般债务余额</t>
    <phoneticPr fontId="76" type="noConversion"/>
  </si>
  <si>
    <t>二、2022年地方政府一般债务举借额</t>
    <phoneticPr fontId="76" type="noConversion"/>
  </si>
  <si>
    <t>三、2022年地方政府一般债务偿还减少额</t>
    <phoneticPr fontId="76" type="noConversion"/>
  </si>
  <si>
    <t>四、2022年末地方政府一般债务余额</t>
    <phoneticPr fontId="76" type="noConversion"/>
  </si>
  <si>
    <t>一、2021年末地方政府专项债务余额</t>
    <phoneticPr fontId="75" type="noConversion"/>
  </si>
  <si>
    <t>二、2022年地方政府专项债务举借额</t>
    <phoneticPr fontId="77" type="noConversion"/>
  </si>
  <si>
    <t>三、2022年地方政府专项债务偿还减少额</t>
    <phoneticPr fontId="77" type="noConversion"/>
  </si>
  <si>
    <t>四、2022年末地方政府专项债务余额</t>
    <phoneticPr fontId="77" type="noConversion"/>
  </si>
  <si>
    <t>一、2021年末地方政府债务余额</t>
    <phoneticPr fontId="16" type="noConversion"/>
  </si>
  <si>
    <t>二、2022年地方政府债务举借额</t>
    <phoneticPr fontId="77" type="noConversion"/>
  </si>
  <si>
    <t>三、2022年地方政府债务偿还减少额</t>
    <phoneticPr fontId="77" type="noConversion"/>
  </si>
  <si>
    <t>四、2022年末地方政府债务余额</t>
    <phoneticPr fontId="77" type="noConversion"/>
  </si>
  <si>
    <t xml:space="preserve">        国家赔偿费用支出</t>
    <phoneticPr fontId="75" type="noConversion"/>
  </si>
  <si>
    <t xml:space="preserve">        对民间非营利组织和群众性自治组织补贴</t>
    <phoneticPr fontId="75" type="noConversion"/>
  </si>
  <si>
    <t xml:space="preserve">        经常性赠与</t>
    <phoneticPr fontId="75" type="noConversion"/>
  </si>
  <si>
    <t xml:space="preserve">        资本性赠与</t>
    <phoneticPr fontId="75" type="noConversion"/>
  </si>
  <si>
    <t xml:space="preserve"> </t>
  </si>
  <si>
    <t xml:space="preserve"> </t>
    <phoneticPr fontId="75" type="noConversion"/>
  </si>
  <si>
    <t>附表6</t>
    <phoneticPr fontId="75" type="noConversion"/>
  </si>
  <si>
    <t>附表7</t>
    <phoneticPr fontId="77" type="noConversion"/>
  </si>
  <si>
    <t>附表8</t>
    <phoneticPr fontId="75" type="noConversion"/>
  </si>
  <si>
    <t>附表9</t>
    <phoneticPr fontId="75" type="noConversion"/>
  </si>
  <si>
    <t>附表10</t>
    <phoneticPr fontId="75" type="noConversion"/>
  </si>
  <si>
    <t>附表11</t>
    <phoneticPr fontId="75" type="noConversion"/>
  </si>
  <si>
    <t>附表12</t>
    <phoneticPr fontId="77" type="noConversion"/>
  </si>
  <si>
    <t>附表13</t>
    <phoneticPr fontId="77" type="noConversion"/>
  </si>
  <si>
    <t>附表14</t>
    <phoneticPr fontId="75" type="noConversion"/>
  </si>
  <si>
    <t>附表15</t>
    <phoneticPr fontId="75" type="noConversion"/>
  </si>
  <si>
    <t>附表16</t>
    <phoneticPr fontId="75" type="noConversion"/>
  </si>
  <si>
    <t>附表17</t>
    <phoneticPr fontId="75" type="noConversion"/>
  </si>
  <si>
    <t>附表19</t>
    <phoneticPr fontId="75" type="noConversion"/>
  </si>
  <si>
    <t>2022年仁和区一般公共预算基本支出经济分类执行表</t>
    <phoneticPr fontId="75" type="noConversion"/>
  </si>
  <si>
    <t>2022年限额</t>
    <phoneticPr fontId="75" type="noConversion"/>
  </si>
  <si>
    <t>附表21</t>
    <phoneticPr fontId="75" type="noConversion"/>
  </si>
  <si>
    <t>附表24</t>
    <phoneticPr fontId="75" type="noConversion"/>
  </si>
  <si>
    <t>附表25</t>
    <phoneticPr fontId="75" type="noConversion"/>
  </si>
  <si>
    <t>攀枝花钒钛高新区</t>
  </si>
  <si>
    <t>攀枝花钒钛高新区</t>
    <phoneticPr fontId="75" type="noConversion"/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</si>
  <si>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</si>
  <si>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</si>
  <si>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</si>
  <si>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国有土地使用权出让收入安排的支出</t>
  </si>
  <si>
    <t xml:space="preserve">      征地和拆迁补偿支出</t>
  </si>
  <si>
    <t xml:space="preserve">      农业生产发展支出</t>
  </si>
  <si>
    <t xml:space="preserve">    城市基础设施配套费安排的支出</t>
  </si>
  <si>
    <t xml:space="preserve">    大中型水库库区基金安排的支出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</si>
  <si>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</si>
  <si>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</si>
  <si>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</si>
  <si>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</si>
  <si>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</si>
  <si>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</si>
  <si>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</si>
  <si>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</si>
  <si>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</si>
  <si>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</si>
  <si>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</si>
  <si>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</si>
  <si>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</si>
  <si>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</si>
  <si>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     其他地方自行试点项目收益专项债券发行费用支出</t>
  </si>
  <si>
    <t xml:space="preserve">  一、社会保障和就业支出</t>
    <phoneticPr fontId="75" type="noConversion"/>
  </si>
  <si>
    <t xml:space="preserve">  二、城乡社区支出</t>
    <phoneticPr fontId="75" type="noConversion"/>
  </si>
  <si>
    <t xml:space="preserve">      土地开发支出</t>
    <phoneticPr fontId="75" type="noConversion"/>
  </si>
  <si>
    <t xml:space="preserve">      农村社会事业支出</t>
    <phoneticPr fontId="75" type="noConversion"/>
  </si>
  <si>
    <t xml:space="preserve">      城市环境卫生</t>
    <phoneticPr fontId="75" type="noConversion"/>
  </si>
  <si>
    <t xml:space="preserve">  三、农林水支出</t>
    <phoneticPr fontId="75" type="noConversion"/>
  </si>
  <si>
    <t xml:space="preserve">  四、其他支出</t>
    <phoneticPr fontId="75" type="noConversion"/>
  </si>
  <si>
    <t xml:space="preserve">  五、债务付息支出</t>
    <phoneticPr fontId="75" type="noConversion"/>
  </si>
  <si>
    <t xml:space="preserve">  六、债务发行费用支出</t>
    <phoneticPr fontId="75" type="noConversion"/>
  </si>
  <si>
    <t xml:space="preserve">                                   单位：  万元</t>
    <phoneticPr fontId="75" type="noConversion"/>
  </si>
  <si>
    <t xml:space="preserve">    欠发达地区转移支付收入</t>
    <phoneticPr fontId="75" type="noConversion"/>
  </si>
  <si>
    <t xml:space="preserve">    增值税留抵退税转移支付收入</t>
    <phoneticPr fontId="75" type="noConversion"/>
  </si>
  <si>
    <t xml:space="preserve">    其他退税减税降费转移支付收入</t>
    <phoneticPr fontId="75" type="noConversion"/>
  </si>
  <si>
    <t xml:space="preserve">    补充县区财力转移支付收入</t>
    <phoneticPr fontId="75" type="noConversion"/>
  </si>
  <si>
    <t>年终结余</t>
    <phoneticPr fontId="75" type="noConversion"/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</si>
  <si>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结算补助收入</t>
    </r>
    <phoneticPr fontId="75" type="noConversion"/>
  </si>
  <si>
    <t xml:space="preserve">    资源枯竭城市转移支付收入</t>
    <phoneticPr fontId="75" type="noConversion"/>
  </si>
  <si>
    <t>预算数</t>
    <phoneticPr fontId="75" type="noConversion"/>
  </si>
  <si>
    <t xml:space="preserve">                                   单位：万元</t>
    <phoneticPr fontId="7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</si>
  <si>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75" type="noConversion"/>
  </si>
  <si>
    <t xml:space="preserve">                              </t>
    <phoneticPr fontId="77" type="noConversion"/>
  </si>
  <si>
    <t>2022年仁和区政府性基金预算收支平衡表</t>
    <phoneticPr fontId="75" type="noConversion"/>
  </si>
  <si>
    <t>2023年仁和区政府性基金收支平衡（草案）表</t>
    <phoneticPr fontId="75" type="noConversion"/>
  </si>
  <si>
    <t>2023年仁和区一般公共预算基本支出经济分类（草案）表</t>
    <phoneticPr fontId="75" type="noConversion"/>
  </si>
</sst>
</file>

<file path=xl/styles.xml><?xml version="1.0" encoding="utf-8"?>
<styleSheet xmlns="http://schemas.openxmlformats.org/spreadsheetml/2006/main">
  <numFmts count="16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_-* #,##0.00_-;\-* #,##0.00_-;_-* &quot;-&quot;??_-;_-@_-"/>
    <numFmt numFmtId="178" formatCode="#,##0_ "/>
    <numFmt numFmtId="179" formatCode="\¥#,##0;\¥\-#,##0"/>
    <numFmt numFmtId="180" formatCode="_(* #,##0_);_(* \(#,##0\);_(* &quot;-&quot;_);_(@_)"/>
    <numFmt numFmtId="181" formatCode="_-* #,##0_-;\-* #,##0_-;_-* &quot;-&quot;_-;_-@_-"/>
    <numFmt numFmtId="182" formatCode="* #,##0.0;* \-#,##0.0;* &quot;-&quot;??;@"/>
    <numFmt numFmtId="183" formatCode="#,##0_);[Red]\(#,##0\)"/>
    <numFmt numFmtId="184" formatCode="0_);[Red]\(0\)"/>
    <numFmt numFmtId="185" formatCode="#,##0_);\(#,##0\)"/>
    <numFmt numFmtId="186" formatCode="0.0%"/>
    <numFmt numFmtId="187" formatCode="* #,##0.00;* \-#,##0.00;* &quot;-&quot;??;@"/>
    <numFmt numFmtId="188" formatCode="#,##0.00_ "/>
  </numFmts>
  <fonts count="10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14"/>
      <color theme="1"/>
      <name val="黑体"/>
      <family val="3"/>
      <charset val="134"/>
    </font>
    <font>
      <b/>
      <sz val="12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MS Sans Serif"/>
      <family val="1"/>
    </font>
    <font>
      <sz val="11"/>
      <color indexed="62"/>
      <name val="宋体"/>
      <family val="3"/>
      <charset val="134"/>
    </font>
    <font>
      <sz val="10"/>
      <color indexed="20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name val="Helv"/>
      <family val="2"/>
    </font>
    <font>
      <b/>
      <sz val="15"/>
      <color indexed="56"/>
      <name val="宋体"/>
      <family val="3"/>
      <charset val="134"/>
    </font>
    <font>
      <sz val="10"/>
      <color indexed="8"/>
      <name val="Calibri"/>
      <family val="2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Courier"/>
      <family val="3"/>
    </font>
    <font>
      <sz val="12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name val="Arial"/>
      <family val="2"/>
    </font>
    <font>
      <sz val="10"/>
      <color indexed="64"/>
      <name val="Arial"/>
      <family val="2"/>
    </font>
    <font>
      <sz val="12"/>
      <name val="Courie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400">
    <xf numFmtId="0" fontId="0" fillId="0" borderId="0"/>
    <xf numFmtId="0" fontId="5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6" fillId="0" borderId="0"/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7" fillId="0" borderId="0"/>
    <xf numFmtId="43" fontId="3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2" fillId="0" borderId="0"/>
    <xf numFmtId="0" fontId="48" fillId="11" borderId="0" applyNumberFormat="0" applyBorder="0" applyAlignment="0" applyProtection="0">
      <alignment vertical="center"/>
    </xf>
    <xf numFmtId="0" fontId="19" fillId="24" borderId="16" applyNumberFormat="0" applyFont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48" fillId="17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56" fillId="19" borderId="13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19" fillId="0" borderId="0"/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48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47" fillId="10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24" borderId="16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24" borderId="16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0" borderId="0"/>
    <xf numFmtId="0" fontId="30" fillId="18" borderId="0" applyNumberFormat="0" applyBorder="0" applyAlignment="0" applyProtection="0">
      <alignment vertical="center"/>
    </xf>
    <xf numFmtId="0" fontId="19" fillId="0" borderId="0"/>
    <xf numFmtId="0" fontId="30" fillId="18" borderId="0" applyNumberFormat="0" applyBorder="0" applyAlignment="0" applyProtection="0">
      <alignment vertical="center"/>
    </xf>
    <xf numFmtId="0" fontId="19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0" borderId="0"/>
    <xf numFmtId="0" fontId="30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37" fontId="70" fillId="0" borderId="0"/>
    <xf numFmtId="0" fontId="58" fillId="5" borderId="13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5" fillId="0" borderId="0"/>
    <xf numFmtId="0" fontId="50" fillId="5" borderId="11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6" fillId="0" borderId="0"/>
    <xf numFmtId="0" fontId="47" fillId="10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62" fillId="0" borderId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0" borderId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48" fillId="20" borderId="0" applyNumberFormat="0" applyBorder="0" applyAlignment="0" applyProtection="0">
      <alignment vertical="center"/>
    </xf>
    <xf numFmtId="0" fontId="30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9" fillId="28" borderId="19" applyNumberFormat="0" applyAlignment="0" applyProtection="0">
      <alignment vertical="center"/>
    </xf>
    <xf numFmtId="0" fontId="19" fillId="0" borderId="0"/>
    <xf numFmtId="0" fontId="30" fillId="0" borderId="0"/>
    <xf numFmtId="0" fontId="19" fillId="0" borderId="0"/>
    <xf numFmtId="0" fontId="19" fillId="0" borderId="0"/>
    <xf numFmtId="0" fontId="69" fillId="28" borderId="19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6" fillId="0" borderId="0"/>
    <xf numFmtId="0" fontId="51" fillId="1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0" fillId="0" borderId="0"/>
    <xf numFmtId="0" fontId="51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/>
    <xf numFmtId="0" fontId="51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19" fillId="0" borderId="0"/>
    <xf numFmtId="0" fontId="19" fillId="0" borderId="0"/>
    <xf numFmtId="0" fontId="71" fillId="0" borderId="0"/>
    <xf numFmtId="0" fontId="6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0" fillId="5" borderId="11" applyNumberFormat="0" applyAlignment="0" applyProtection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" fontId="17" fillId="0" borderId="0"/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6" fillId="0" borderId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30" fillId="0" borderId="0">
      <alignment vertical="center"/>
    </xf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30" fillId="0" borderId="0"/>
    <xf numFmtId="0" fontId="6" fillId="0" borderId="0">
      <alignment vertical="center"/>
    </xf>
    <xf numFmtId="0" fontId="19" fillId="0" borderId="0">
      <alignment vertical="center"/>
    </xf>
    <xf numFmtId="1" fontId="1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1" fontId="17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19" fillId="0" borderId="0"/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5" fillId="0" borderId="0"/>
    <xf numFmtId="180" fontId="19" fillId="0" borderId="0" applyFont="0" applyFill="0" applyBorder="0" applyAlignment="0" applyProtection="0"/>
    <xf numFmtId="4" fontId="55" fillId="0" borderId="0" applyFont="0" applyFill="0" applyBorder="0" applyAlignment="0" applyProtection="0"/>
    <xf numFmtId="181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56" fillId="19" borderId="13" applyNumberFormat="0" applyAlignment="0" applyProtection="0">
      <alignment vertical="center"/>
    </xf>
    <xf numFmtId="0" fontId="67" fillId="0" borderId="0"/>
    <xf numFmtId="0" fontId="62" fillId="0" borderId="0"/>
    <xf numFmtId="0" fontId="71" fillId="0" borderId="0"/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0" fontId="30" fillId="24" borderId="16" applyNumberFormat="0" applyFon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87" fillId="0" borderId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87" fillId="0" borderId="0"/>
    <xf numFmtId="0" fontId="8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187" fontId="89" fillId="0" borderId="0" applyFont="0" applyFill="0" applyBorder="0" applyAlignment="0" applyProtection="0"/>
    <xf numFmtId="0" fontId="6" fillId="0" borderId="0"/>
    <xf numFmtId="0" fontId="56" fillId="19" borderId="29" applyNumberFormat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9" fillId="0" borderId="0"/>
    <xf numFmtId="0" fontId="50" fillId="5" borderId="28" applyNumberFormat="0" applyAlignment="0" applyProtection="0">
      <alignment vertical="center"/>
    </xf>
    <xf numFmtId="0" fontId="19" fillId="0" borderId="0"/>
    <xf numFmtId="0" fontId="6" fillId="0" borderId="0"/>
    <xf numFmtId="0" fontId="6" fillId="0" borderId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2" fillId="0" borderId="0">
      <alignment vertical="center"/>
    </xf>
    <xf numFmtId="5" fontId="19" fillId="0" borderId="0" applyFont="0" applyFill="0" applyBorder="0" applyAlignment="0" applyProtection="0"/>
    <xf numFmtId="0" fontId="1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90" fillId="0" borderId="0"/>
    <xf numFmtId="0" fontId="6" fillId="0" borderId="0">
      <alignment vertical="center"/>
    </xf>
    <xf numFmtId="0" fontId="90" fillId="0" borderId="0"/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0" fontId="69" fillId="50" borderId="19" applyNumberFormat="0" applyAlignment="0" applyProtection="0">
      <alignment vertical="center"/>
    </xf>
    <xf numFmtId="188" fontId="19" fillId="0" borderId="0" applyFont="0" applyFill="0" applyBorder="0" applyAlignment="0" applyProtection="0"/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19" fillId="0" borderId="0"/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5" fontId="30" fillId="0" borderId="0" applyFont="0" applyFill="0" applyBorder="0" applyAlignment="0" applyProtection="0">
      <alignment vertical="center"/>
    </xf>
    <xf numFmtId="5" fontId="30" fillId="0" borderId="0" applyFont="0" applyFill="0" applyBorder="0" applyAlignment="0" applyProtection="0">
      <alignment vertical="center"/>
    </xf>
    <xf numFmtId="5" fontId="30" fillId="0" borderId="0" applyFont="0" applyFill="0" applyBorder="0" applyAlignment="0" applyProtection="0">
      <alignment vertical="center"/>
    </xf>
    <xf numFmtId="5" fontId="30" fillId="0" borderId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6" fillId="0" borderId="0"/>
    <xf numFmtId="0" fontId="19" fillId="0" borderId="0" applyNumberFormat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2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1" fillId="0" borderId="0"/>
    <xf numFmtId="1" fontId="17" fillId="0" borderId="0"/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71" fillId="0" borderId="0"/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19" fillId="51" borderId="3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58" fillId="31" borderId="2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6" fillId="0" borderId="0"/>
    <xf numFmtId="0" fontId="47" fillId="10" borderId="0" applyNumberFormat="0" applyBorder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0" fillId="31" borderId="28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56" fillId="38" borderId="29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30" fillId="51" borderId="31" applyNumberFormat="0" applyFont="0" applyAlignment="0" applyProtection="0">
      <alignment vertical="center"/>
    </xf>
    <xf numFmtId="0" fontId="2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30" fillId="51" borderId="31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19" fillId="0" borderId="0"/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7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1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30" fillId="0" borderId="0">
      <alignment vertical="center"/>
    </xf>
    <xf numFmtId="0" fontId="19" fillId="0" borderId="0"/>
    <xf numFmtId="0" fontId="19" fillId="0" borderId="0"/>
    <xf numFmtId="0" fontId="16" fillId="0" borderId="0"/>
    <xf numFmtId="0" fontId="16" fillId="0" borderId="0"/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/>
    <xf numFmtId="0" fontId="7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69" fillId="28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88" fontId="19" fillId="0" borderId="0" applyFont="0" applyFill="0" applyBorder="0" applyAlignment="0" applyProtection="0"/>
    <xf numFmtId="0" fontId="48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91" fillId="0" borderId="0"/>
    <xf numFmtId="0" fontId="30" fillId="24" borderId="31" applyNumberFormat="0" applyFont="0" applyAlignment="0" applyProtection="0">
      <alignment vertical="center"/>
    </xf>
    <xf numFmtId="0" fontId="6" fillId="0" borderId="0"/>
    <xf numFmtId="0" fontId="6" fillId="0" borderId="0"/>
    <xf numFmtId="0" fontId="19" fillId="24" borderId="31" applyNumberFormat="0" applyFon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6" fillId="0" borderId="0">
      <alignment vertical="center"/>
    </xf>
    <xf numFmtId="1" fontId="17" fillId="0" borderId="0"/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19" fillId="24" borderId="31" applyNumberFormat="0" applyFon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58" fillId="5" borderId="29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0" fillId="5" borderId="28" applyNumberFormat="0" applyAlignment="0" applyProtection="0">
      <alignment vertical="center"/>
    </xf>
    <xf numFmtId="0" fontId="56" fillId="19" borderId="29" applyNumberFormat="0" applyAlignment="0" applyProtection="0">
      <alignment vertical="center"/>
    </xf>
    <xf numFmtId="0" fontId="30" fillId="24" borderId="31" applyNumberFormat="0" applyFont="0" applyAlignment="0" applyProtection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6" fillId="0" borderId="0"/>
    <xf numFmtId="43" fontId="87" fillId="0" borderId="0" applyFont="0" applyFill="0" applyBorder="0" applyAlignment="0" applyProtection="0"/>
    <xf numFmtId="0" fontId="19" fillId="0" borderId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19" fillId="0" borderId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1" fillId="0" borderId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1" fillId="0" borderId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19" fillId="51" borderId="40" applyNumberFormat="0" applyFon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58" fillId="31" borderId="38" applyNumberForma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0" fillId="31" borderId="37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30" fillId="51" borderId="40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51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30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19" fillId="24" borderId="40" applyNumberFormat="0" applyFon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58" fillId="5" borderId="38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0" fillId="5" borderId="37" applyNumberFormat="0" applyAlignment="0" applyProtection="0">
      <alignment vertical="center"/>
    </xf>
    <xf numFmtId="0" fontId="56" fillId="19" borderId="38" applyNumberFormat="0" applyAlignment="0" applyProtection="0">
      <alignment vertical="center"/>
    </xf>
    <xf numFmtId="0" fontId="30" fillId="24" borderId="40" applyNumberFormat="0" applyFont="0" applyAlignment="0" applyProtection="0">
      <alignment vertical="center"/>
    </xf>
  </cellStyleXfs>
  <cellXfs count="463">
    <xf numFmtId="0" fontId="0" fillId="0" borderId="0" xfId="0"/>
    <xf numFmtId="0" fontId="5" fillId="0" borderId="0" xfId="731" applyFont="1" applyFill="1" applyAlignment="1">
      <alignment vertical="center"/>
    </xf>
    <xf numFmtId="0" fontId="6" fillId="0" borderId="0" xfId="731" applyFill="1"/>
    <xf numFmtId="0" fontId="7" fillId="0" borderId="0" xfId="731" applyFont="1" applyFill="1" applyAlignment="1">
      <alignment vertical="center" wrapText="1"/>
    </xf>
    <xf numFmtId="0" fontId="6" fillId="0" borderId="0" xfId="731" applyFill="1" applyAlignment="1">
      <alignment vertical="center"/>
    </xf>
    <xf numFmtId="0" fontId="6" fillId="0" borderId="0" xfId="731" applyFill="1" applyAlignment="1"/>
    <xf numFmtId="0" fontId="6" fillId="0" borderId="0" xfId="731" applyFill="1" applyAlignment="1">
      <alignment wrapText="1"/>
    </xf>
    <xf numFmtId="182" fontId="9" fillId="0" borderId="0" xfId="980" applyNumberFormat="1" applyFont="1" applyFill="1" applyBorder="1" applyAlignment="1" applyProtection="1">
      <alignment horizontal="center" vertical="center" wrapText="1"/>
    </xf>
    <xf numFmtId="0" fontId="10" fillId="0" borderId="1" xfId="731" applyNumberFormat="1" applyFont="1" applyFill="1" applyBorder="1" applyAlignment="1" applyProtection="1">
      <alignment horizontal="center" vertical="center"/>
      <protection locked="0"/>
    </xf>
    <xf numFmtId="0" fontId="11" fillId="0" borderId="1" xfId="731" applyNumberFormat="1" applyFont="1" applyFill="1" applyBorder="1" applyAlignment="1" applyProtection="1">
      <alignment horizontal="center" vertical="center"/>
      <protection locked="0"/>
    </xf>
    <xf numFmtId="0" fontId="10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731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left" vertical="center" wrapText="1"/>
    </xf>
    <xf numFmtId="0" fontId="15" fillId="0" borderId="2" xfId="731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11" fillId="0" borderId="2" xfId="731" applyFont="1" applyFill="1" applyBorder="1" applyAlignment="1">
      <alignment horizontal="justify" vertical="center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6" fillId="0" borderId="2" xfId="731" applyFont="1" applyFill="1" applyBorder="1" applyAlignment="1">
      <alignment horizontal="justify" vertical="center"/>
    </xf>
    <xf numFmtId="0" fontId="17" fillId="0" borderId="2" xfId="731" applyFont="1" applyFill="1" applyBorder="1" applyAlignment="1">
      <alignment vertical="center" wrapText="1"/>
    </xf>
    <xf numFmtId="0" fontId="12" fillId="0" borderId="2" xfId="731" applyFont="1" applyFill="1" applyBorder="1" applyAlignment="1">
      <alignment horizontal="center" vertical="center"/>
    </xf>
    <xf numFmtId="0" fontId="12" fillId="0" borderId="2" xfId="731" applyFont="1" applyFill="1" applyBorder="1" applyAlignment="1">
      <alignment horizontal="center" vertical="center" wrapText="1"/>
    </xf>
    <xf numFmtId="0" fontId="10" fillId="0" borderId="1" xfId="731" applyNumberFormat="1" applyFont="1" applyFill="1" applyBorder="1" applyAlignment="1" applyProtection="1">
      <alignment horizontal="left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8" fillId="0" borderId="0" xfId="708" applyFont="1" applyAlignment="1">
      <alignment vertical="center"/>
    </xf>
    <xf numFmtId="0" fontId="19" fillId="0" borderId="0" xfId="708" applyFont="1"/>
    <xf numFmtId="0" fontId="19" fillId="0" borderId="0" xfId="708"/>
    <xf numFmtId="183" fontId="19" fillId="0" borderId="0" xfId="708" applyNumberFormat="1"/>
    <xf numFmtId="178" fontId="19" fillId="0" borderId="0" xfId="708" applyNumberFormat="1"/>
    <xf numFmtId="0" fontId="7" fillId="0" borderId="0" xfId="792" applyFont="1" applyFill="1" applyAlignment="1">
      <alignment vertical="center"/>
    </xf>
    <xf numFmtId="183" fontId="18" fillId="0" borderId="0" xfId="708" applyNumberFormat="1" applyFont="1" applyAlignment="1">
      <alignment vertical="center"/>
    </xf>
    <xf numFmtId="178" fontId="18" fillId="0" borderId="0" xfId="708" applyNumberFormat="1" applyFont="1" applyAlignment="1">
      <alignment vertical="center"/>
    </xf>
    <xf numFmtId="183" fontId="21" fillId="4" borderId="2" xfId="708" applyNumberFormat="1" applyFont="1" applyFill="1" applyBorder="1" applyAlignment="1" applyProtection="1">
      <alignment horizontal="center" vertical="center"/>
    </xf>
    <xf numFmtId="178" fontId="21" fillId="4" borderId="2" xfId="708" applyNumberFormat="1" applyFont="1" applyFill="1" applyBorder="1" applyAlignment="1" applyProtection="1">
      <alignment horizontal="center" vertical="center" wrapText="1"/>
    </xf>
    <xf numFmtId="0" fontId="21" fillId="4" borderId="3" xfId="708" applyNumberFormat="1" applyFont="1" applyFill="1" applyBorder="1" applyAlignment="1" applyProtection="1">
      <alignment horizontal="left" vertical="center"/>
    </xf>
    <xf numFmtId="178" fontId="21" fillId="4" borderId="2" xfId="708" applyNumberFormat="1" applyFont="1" applyFill="1" applyBorder="1" applyAlignment="1" applyProtection="1">
      <alignment horizontal="right" vertical="center"/>
    </xf>
    <xf numFmtId="184" fontId="21" fillId="4" borderId="2" xfId="708" applyNumberFormat="1" applyFont="1" applyFill="1" applyBorder="1" applyAlignment="1" applyProtection="1">
      <alignment horizontal="left" vertical="center"/>
    </xf>
    <xf numFmtId="183" fontId="21" fillId="4" borderId="2" xfId="708" applyNumberFormat="1" applyFont="1" applyFill="1" applyBorder="1" applyAlignment="1" applyProtection="1">
      <alignment horizontal="right" vertical="center"/>
    </xf>
    <xf numFmtId="0" fontId="21" fillId="4" borderId="3" xfId="708" applyNumberFormat="1" applyFont="1" applyFill="1" applyBorder="1" applyAlignment="1" applyProtection="1">
      <alignment vertical="center"/>
    </xf>
    <xf numFmtId="184" fontId="21" fillId="4" borderId="2" xfId="708" applyNumberFormat="1" applyFont="1" applyFill="1" applyBorder="1" applyAlignment="1" applyProtection="1">
      <alignment vertical="center"/>
    </xf>
    <xf numFmtId="0" fontId="22" fillId="4" borderId="3" xfId="708" applyNumberFormat="1" applyFont="1" applyFill="1" applyBorder="1" applyAlignment="1" applyProtection="1">
      <alignment vertical="center"/>
    </xf>
    <xf numFmtId="184" fontId="22" fillId="4" borderId="2" xfId="708" applyNumberFormat="1" applyFont="1" applyFill="1" applyBorder="1" applyAlignment="1" applyProtection="1">
      <alignment vertical="center"/>
    </xf>
    <xf numFmtId="183" fontId="22" fillId="4" borderId="2" xfId="708" applyNumberFormat="1" applyFont="1" applyFill="1" applyBorder="1" applyAlignment="1" applyProtection="1">
      <alignment horizontal="right" vertical="center"/>
    </xf>
    <xf numFmtId="0" fontId="21" fillId="4" borderId="3" xfId="708" applyNumberFormat="1" applyFont="1" applyFill="1" applyBorder="1" applyAlignment="1" applyProtection="1">
      <alignment horizontal="center" vertical="center"/>
    </xf>
    <xf numFmtId="184" fontId="21" fillId="4" borderId="2" xfId="708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 wrapText="1"/>
    </xf>
    <xf numFmtId="0" fontId="23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82" fontId="9" fillId="0" borderId="0" xfId="13" applyNumberFormat="1" applyFont="1" applyFill="1" applyBorder="1" applyAlignment="1" applyProtection="1">
      <alignment horizontal="center" vertical="center" wrapText="1"/>
    </xf>
    <xf numFmtId="0" fontId="9" fillId="5" borderId="2" xfId="640" applyNumberFormat="1" applyFont="1" applyFill="1" applyBorder="1" applyAlignment="1" applyProtection="1">
      <alignment horizontal="left" vertical="center"/>
    </xf>
    <xf numFmtId="0" fontId="21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19" fillId="5" borderId="2" xfId="0" applyNumberFormat="1" applyFont="1" applyFill="1" applyBorder="1" applyAlignment="1" applyProtection="1">
      <alignment horizontal="left" vertical="center"/>
    </xf>
    <xf numFmtId="0" fontId="9" fillId="5" borderId="2" xfId="0" applyNumberFormat="1" applyFont="1" applyFill="1" applyBorder="1" applyAlignment="1" applyProtection="1">
      <alignment horizontal="left" vertical="center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731" applyFont="1" applyAlignment="1">
      <alignment vertical="center"/>
    </xf>
    <xf numFmtId="0" fontId="6" fillId="0" borderId="0" xfId="731" applyFont="1"/>
    <xf numFmtId="0" fontId="6" fillId="0" borderId="0" xfId="731"/>
    <xf numFmtId="0" fontId="25" fillId="0" borderId="0" xfId="731" applyFont="1" applyAlignment="1">
      <alignment vertical="center"/>
    </xf>
    <xf numFmtId="10" fontId="15" fillId="0" borderId="0" xfId="731" applyNumberFormat="1" applyFont="1" applyAlignment="1">
      <alignment horizontal="center" vertical="center"/>
    </xf>
    <xf numFmtId="0" fontId="9" fillId="0" borderId="2" xfId="731" applyNumberFormat="1" applyFont="1" applyFill="1" applyBorder="1" applyAlignment="1" applyProtection="1">
      <alignment vertical="center" wrapText="1"/>
      <protection locked="0"/>
    </xf>
    <xf numFmtId="9" fontId="13" fillId="0" borderId="2" xfId="393" applyFont="1" applyBorder="1" applyAlignment="1">
      <alignment horizontal="right" vertical="center"/>
    </xf>
    <xf numFmtId="186" fontId="15" fillId="0" borderId="0" xfId="393" applyNumberFormat="1" applyFont="1" applyBorder="1" applyAlignment="1">
      <alignment horizontal="right" vertical="center"/>
    </xf>
    <xf numFmtId="49" fontId="27" fillId="0" borderId="2" xfId="731" applyNumberFormat="1" applyFont="1" applyFill="1" applyBorder="1" applyAlignment="1" applyProtection="1">
      <alignment horizontal="center" vertical="center" wrapText="1"/>
      <protection locked="0"/>
    </xf>
    <xf numFmtId="186" fontId="13" fillId="0" borderId="0" xfId="393" applyNumberFormat="1" applyFont="1" applyBorder="1" applyAlignment="1">
      <alignment horizontal="right" vertical="center"/>
    </xf>
    <xf numFmtId="0" fontId="5" fillId="0" borderId="0" xfId="728" applyFont="1" applyAlignment="1">
      <alignment vertical="center"/>
    </xf>
    <xf numFmtId="0" fontId="19" fillId="0" borderId="0" xfId="590" applyFont="1"/>
    <xf numFmtId="0" fontId="32" fillId="0" borderId="0" xfId="728">
      <alignment vertical="center"/>
    </xf>
    <xf numFmtId="0" fontId="25" fillId="0" borderId="0" xfId="765" applyNumberFormat="1" applyFont="1" applyFill="1" applyAlignment="1">
      <alignment vertical="center"/>
    </xf>
    <xf numFmtId="0" fontId="6" fillId="0" borderId="0" xfId="737" applyFill="1" applyBorder="1"/>
    <xf numFmtId="178" fontId="19" fillId="0" borderId="0" xfId="590" applyNumberFormat="1" applyFont="1" applyAlignment="1">
      <alignment horizontal="right" vertical="center"/>
    </xf>
    <xf numFmtId="0" fontId="27" fillId="0" borderId="2" xfId="590" applyFont="1" applyFill="1" applyBorder="1" applyAlignment="1">
      <alignment horizontal="center" vertical="center"/>
    </xf>
    <xf numFmtId="178" fontId="27" fillId="0" borderId="2" xfId="590" applyNumberFormat="1" applyFont="1" applyFill="1" applyBorder="1" applyAlignment="1">
      <alignment horizontal="center" vertical="center"/>
    </xf>
    <xf numFmtId="0" fontId="33" fillId="0" borderId="2" xfId="737" applyFont="1" applyFill="1" applyBorder="1" applyAlignment="1">
      <alignment vertical="center"/>
    </xf>
    <xf numFmtId="0" fontId="6" fillId="0" borderId="2" xfId="737" applyFont="1" applyFill="1" applyBorder="1" applyAlignment="1">
      <alignment vertical="center"/>
    </xf>
    <xf numFmtId="0" fontId="35" fillId="0" borderId="2" xfId="737" applyFont="1" applyFill="1" applyBorder="1" applyAlignment="1">
      <alignment vertical="center"/>
    </xf>
    <xf numFmtId="0" fontId="30" fillId="0" borderId="2" xfId="737" applyFont="1" applyFill="1" applyBorder="1" applyAlignment="1">
      <alignment vertical="center"/>
    </xf>
    <xf numFmtId="0" fontId="33" fillId="0" borderId="2" xfId="737" applyFont="1" applyFill="1" applyBorder="1" applyAlignment="1">
      <alignment horizontal="center" vertical="center"/>
    </xf>
    <xf numFmtId="0" fontId="18" fillId="0" borderId="0" xfId="590" applyFont="1" applyAlignment="1">
      <alignment vertical="center"/>
    </xf>
    <xf numFmtId="0" fontId="19" fillId="4" borderId="0" xfId="590" applyFont="1" applyFill="1"/>
    <xf numFmtId="0" fontId="19" fillId="0" borderId="0" xfId="590" applyFont="1" applyFill="1"/>
    <xf numFmtId="0" fontId="7" fillId="0" borderId="0" xfId="791" applyFont="1" applyFill="1" applyAlignment="1">
      <alignment vertical="center"/>
    </xf>
    <xf numFmtId="178" fontId="18" fillId="0" borderId="0" xfId="590" applyNumberFormat="1" applyFont="1" applyAlignment="1">
      <alignment horizontal="right" vertical="center"/>
    </xf>
    <xf numFmtId="0" fontId="19" fillId="0" borderId="0" xfId="590" applyFont="1" applyFill="1" applyAlignment="1">
      <alignment vertical="center"/>
    </xf>
    <xf numFmtId="0" fontId="27" fillId="4" borderId="2" xfId="590" applyFont="1" applyFill="1" applyBorder="1" applyAlignment="1">
      <alignment horizontal="left" vertical="center"/>
    </xf>
    <xf numFmtId="49" fontId="27" fillId="4" borderId="2" xfId="459" applyNumberFormat="1" applyFont="1" applyFill="1" applyBorder="1" applyAlignment="1">
      <alignment horizontal="left" vertical="center"/>
    </xf>
    <xf numFmtId="49" fontId="36" fillId="2" borderId="2" xfId="593" applyNumberFormat="1" applyFont="1" applyFill="1" applyBorder="1" applyAlignment="1">
      <alignment horizontal="left" vertical="center"/>
    </xf>
    <xf numFmtId="49" fontId="36" fillId="2" borderId="8" xfId="593" applyNumberFormat="1" applyFont="1" applyFill="1" applyBorder="1" applyAlignment="1">
      <alignment horizontal="left" vertical="center"/>
    </xf>
    <xf numFmtId="49" fontId="19" fillId="4" borderId="2" xfId="459" applyNumberFormat="1" applyFont="1" applyFill="1" applyBorder="1" applyAlignment="1">
      <alignment horizontal="left" vertical="center"/>
    </xf>
    <xf numFmtId="183" fontId="27" fillId="4" borderId="2" xfId="708" applyNumberFormat="1" applyFont="1" applyFill="1" applyBorder="1" applyAlignment="1" applyProtection="1">
      <alignment horizontal="center" vertical="center"/>
    </xf>
    <xf numFmtId="178" fontId="27" fillId="4" borderId="2" xfId="708" applyNumberFormat="1" applyFont="1" applyFill="1" applyBorder="1" applyAlignment="1" applyProtection="1">
      <alignment horizontal="center" vertical="center" wrapText="1"/>
    </xf>
    <xf numFmtId="183" fontId="27" fillId="4" borderId="2" xfId="708" applyNumberFormat="1" applyFont="1" applyFill="1" applyBorder="1" applyAlignment="1" applyProtection="1">
      <alignment horizontal="center" vertical="center" wrapText="1"/>
    </xf>
    <xf numFmtId="0" fontId="21" fillId="4" borderId="2" xfId="708" applyNumberFormat="1" applyFont="1" applyFill="1" applyBorder="1" applyAlignment="1" applyProtection="1">
      <alignment horizontal="left" vertical="center"/>
    </xf>
    <xf numFmtId="0" fontId="27" fillId="0" borderId="2" xfId="703" applyNumberFormat="1" applyFont="1" applyFill="1" applyBorder="1" applyAlignment="1" applyProtection="1">
      <alignment horizontal="left" vertical="center"/>
    </xf>
    <xf numFmtId="0" fontId="22" fillId="4" borderId="2" xfId="708" applyNumberFormat="1" applyFont="1" applyFill="1" applyBorder="1" applyAlignment="1" applyProtection="1">
      <alignment horizontal="left" vertical="center"/>
    </xf>
    <xf numFmtId="3" fontId="27" fillId="0" borderId="2" xfId="703" applyNumberFormat="1" applyFont="1" applyFill="1" applyBorder="1" applyAlignment="1" applyProtection="1">
      <alignment horizontal="left" vertical="center"/>
    </xf>
    <xf numFmtId="3" fontId="19" fillId="0" borderId="2" xfId="703" applyNumberFormat="1" applyFont="1" applyFill="1" applyBorder="1" applyAlignment="1" applyProtection="1">
      <alignment horizontal="left" vertical="center"/>
    </xf>
    <xf numFmtId="183" fontId="22" fillId="6" borderId="2" xfId="708" applyNumberFormat="1" applyFont="1" applyFill="1" applyBorder="1" applyAlignment="1" applyProtection="1">
      <alignment horizontal="right" vertical="center"/>
    </xf>
    <xf numFmtId="183" fontId="21" fillId="6" borderId="2" xfId="708" applyNumberFormat="1" applyFont="1" applyFill="1" applyBorder="1" applyAlignment="1" applyProtection="1">
      <alignment horizontal="right" vertical="center"/>
    </xf>
    <xf numFmtId="0" fontId="6" fillId="0" borderId="2" xfId="790" applyFont="1" applyFill="1" applyBorder="1" applyAlignment="1">
      <alignment vertical="center"/>
    </xf>
    <xf numFmtId="0" fontId="22" fillId="0" borderId="2" xfId="708" applyFont="1" applyBorder="1"/>
    <xf numFmtId="178" fontId="22" fillId="0" borderId="2" xfId="708" applyNumberFormat="1" applyFont="1" applyBorder="1"/>
    <xf numFmtId="0" fontId="19" fillId="0" borderId="2" xfId="790" applyFont="1" applyFill="1" applyBorder="1" applyAlignment="1">
      <alignment vertical="center"/>
    </xf>
    <xf numFmtId="0" fontId="21" fillId="4" borderId="2" xfId="708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182" fontId="9" fillId="0" borderId="0" xfId="13" applyNumberFormat="1" applyFont="1" applyFill="1" applyBorder="1" applyAlignment="1" applyProtection="1">
      <alignment horizontal="right" vertical="center" wrapText="1"/>
    </xf>
    <xf numFmtId="0" fontId="33" fillId="0" borderId="0" xfId="731" applyFont="1"/>
    <xf numFmtId="0" fontId="27" fillId="0" borderId="2" xfId="731" applyFont="1" applyFill="1" applyBorder="1" applyAlignment="1">
      <alignment horizontal="center" vertical="center"/>
    </xf>
    <xf numFmtId="0" fontId="21" fillId="0" borderId="2" xfId="731" applyFont="1" applyFill="1" applyBorder="1" applyAlignment="1">
      <alignment vertical="center"/>
    </xf>
    <xf numFmtId="3" fontId="27" fillId="0" borderId="2" xfId="731" applyNumberFormat="1" applyFont="1" applyFill="1" applyBorder="1" applyAlignment="1" applyProtection="1">
      <alignment horizontal="right" vertical="center"/>
    </xf>
    <xf numFmtId="0" fontId="9" fillId="0" borderId="2" xfId="731" applyFont="1" applyFill="1" applyBorder="1" applyAlignment="1">
      <alignment vertical="center"/>
    </xf>
    <xf numFmtId="3" fontId="22" fillId="0" borderId="2" xfId="731" applyNumberFormat="1" applyFont="1" applyFill="1" applyBorder="1" applyAlignment="1" applyProtection="1">
      <alignment horizontal="right" vertical="center"/>
    </xf>
    <xf numFmtId="43" fontId="6" fillId="0" borderId="0" xfId="731" applyNumberFormat="1"/>
    <xf numFmtId="176" fontId="30" fillId="0" borderId="2" xfId="313" applyNumberFormat="1" applyFont="1" applyBorder="1" applyAlignment="1">
      <alignment horizontal="right" vertical="center"/>
    </xf>
    <xf numFmtId="49" fontId="21" fillId="0" borderId="2" xfId="731" applyNumberFormat="1" applyFont="1" applyFill="1" applyBorder="1" applyAlignment="1" applyProtection="1">
      <alignment horizontal="center" vertical="center" wrapText="1"/>
      <protection locked="0"/>
    </xf>
    <xf numFmtId="176" fontId="31" fillId="0" borderId="2" xfId="313" applyNumberFormat="1" applyFont="1" applyBorder="1" applyAlignment="1">
      <alignment horizontal="right" vertical="center"/>
    </xf>
    <xf numFmtId="43" fontId="33" fillId="0" borderId="0" xfId="731" applyNumberFormat="1" applyFont="1"/>
    <xf numFmtId="0" fontId="18" fillId="0" borderId="0" xfId="715" applyFont="1" applyAlignment="1">
      <alignment vertical="center"/>
    </xf>
    <xf numFmtId="0" fontId="6" fillId="0" borderId="0" xfId="5">
      <alignment vertical="center"/>
    </xf>
    <xf numFmtId="183" fontId="6" fillId="0" borderId="0" xfId="5" applyNumberFormat="1">
      <alignment vertical="center"/>
    </xf>
    <xf numFmtId="183" fontId="18" fillId="0" borderId="0" xfId="715" applyNumberFormat="1" applyFont="1" applyAlignment="1">
      <alignment vertical="center"/>
    </xf>
    <xf numFmtId="0" fontId="37" fillId="7" borderId="10" xfId="5" applyFont="1" applyFill="1" applyBorder="1" applyAlignment="1">
      <alignment vertical="center"/>
    </xf>
    <xf numFmtId="183" fontId="37" fillId="7" borderId="10" xfId="5" applyNumberFormat="1" applyFont="1" applyFill="1" applyBorder="1" applyAlignment="1">
      <alignment horizontal="right" vertical="center"/>
    </xf>
    <xf numFmtId="183" fontId="37" fillId="7" borderId="0" xfId="5" applyNumberFormat="1" applyFont="1" applyFill="1" applyBorder="1" applyAlignment="1">
      <alignment horizontal="left" vertical="center" wrapText="1"/>
    </xf>
    <xf numFmtId="0" fontId="39" fillId="7" borderId="0" xfId="5" applyFont="1" applyFill="1" applyBorder="1">
      <alignment vertical="center"/>
    </xf>
    <xf numFmtId="0" fontId="37" fillId="7" borderId="0" xfId="5" applyFont="1" applyFill="1" applyBorder="1" applyAlignment="1">
      <alignment horizontal="left" vertical="center"/>
    </xf>
    <xf numFmtId="0" fontId="6" fillId="0" borderId="0" xfId="5" applyBorder="1">
      <alignment vertical="center"/>
    </xf>
    <xf numFmtId="183" fontId="6" fillId="0" borderId="0" xfId="5" applyNumberFormat="1" applyBorder="1">
      <alignment vertical="center"/>
    </xf>
    <xf numFmtId="0" fontId="19" fillId="0" borderId="0" xfId="244" applyFill="1"/>
    <xf numFmtId="183" fontId="19" fillId="0" borderId="0" xfId="244" applyNumberFormat="1" applyFill="1"/>
    <xf numFmtId="0" fontId="40" fillId="0" borderId="0" xfId="729" applyFont="1" applyAlignment="1">
      <alignment horizontal="justify" vertical="center"/>
    </xf>
    <xf numFmtId="0" fontId="41" fillId="0" borderId="0" xfId="244" applyFont="1" applyFill="1"/>
    <xf numFmtId="183" fontId="19" fillId="0" borderId="0" xfId="590" applyNumberFormat="1" applyFont="1" applyFill="1" applyAlignment="1">
      <alignment horizontal="right" vertical="center" wrapText="1"/>
    </xf>
    <xf numFmtId="0" fontId="28" fillId="0" borderId="2" xfId="244" applyFont="1" applyFill="1" applyBorder="1" applyAlignment="1">
      <alignment horizontal="center" vertical="center"/>
    </xf>
    <xf numFmtId="183" fontId="28" fillId="0" borderId="2" xfId="244" applyNumberFormat="1" applyFont="1" applyFill="1" applyBorder="1" applyAlignment="1">
      <alignment horizontal="center" vertical="center"/>
    </xf>
    <xf numFmtId="0" fontId="28" fillId="0" borderId="2" xfId="244" applyNumberFormat="1" applyFont="1" applyFill="1" applyBorder="1" applyAlignment="1" applyProtection="1">
      <alignment horizontal="left" vertical="center"/>
    </xf>
    <xf numFmtId="0" fontId="19" fillId="0" borderId="2" xfId="590" applyFont="1" applyFill="1" applyBorder="1" applyAlignment="1">
      <alignment horizontal="left" vertical="center"/>
    </xf>
    <xf numFmtId="0" fontId="19" fillId="0" borderId="2" xfId="590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42" fillId="0" borderId="0" xfId="0" applyFont="1"/>
    <xf numFmtId="0" fontId="43" fillId="0" borderId="0" xfId="0" applyFont="1"/>
    <xf numFmtId="0" fontId="0" fillId="0" borderId="0" xfId="0" applyFont="1"/>
    <xf numFmtId="0" fontId="44" fillId="0" borderId="0" xfId="0" applyFont="1"/>
    <xf numFmtId="10" fontId="6" fillId="0" borderId="0" xfId="404" applyNumberFormat="1" applyFont="1" applyAlignment="1"/>
    <xf numFmtId="0" fontId="40" fillId="0" borderId="0" xfId="0" applyFont="1" applyAlignment="1">
      <alignment vertical="center"/>
    </xf>
    <xf numFmtId="10" fontId="5" fillId="0" borderId="0" xfId="404" applyNumberFormat="1" applyFont="1" applyAlignment="1">
      <alignment vertical="center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 applyProtection="1">
      <alignment vertical="center" wrapText="1"/>
      <protection locked="0"/>
    </xf>
    <xf numFmtId="176" fontId="34" fillId="0" borderId="2" xfId="980" applyNumberFormat="1" applyFont="1" applyBorder="1" applyAlignment="1">
      <alignment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1" fillId="0" borderId="2" xfId="980" applyNumberFormat="1" applyFont="1" applyBorder="1" applyAlignment="1">
      <alignment vertical="center"/>
    </xf>
    <xf numFmtId="0" fontId="45" fillId="0" borderId="0" xfId="5" applyFont="1" applyAlignment="1">
      <alignment vertical="center" wrapText="1"/>
    </xf>
    <xf numFmtId="0" fontId="46" fillId="0" borderId="0" xfId="593" applyFont="1" applyAlignment="1">
      <alignment horizontal="justify" vertical="center"/>
    </xf>
    <xf numFmtId="0" fontId="32" fillId="0" borderId="0" xfId="728" applyFill="1">
      <alignment vertical="center"/>
    </xf>
    <xf numFmtId="0" fontId="5" fillId="0" borderId="0" xfId="728" applyFont="1" applyFill="1" applyAlignment="1">
      <alignment vertical="center"/>
    </xf>
    <xf numFmtId="178" fontId="19" fillId="0" borderId="0" xfId="590" applyNumberFormat="1" applyFont="1" applyFill="1" applyAlignment="1">
      <alignment horizontal="right" vertical="center"/>
    </xf>
    <xf numFmtId="0" fontId="18" fillId="0" borderId="0" xfId="589" applyFont="1" applyAlignment="1">
      <alignment vertical="center"/>
    </xf>
    <xf numFmtId="0" fontId="19" fillId="0" borderId="0" xfId="589" applyFont="1" applyFill="1"/>
    <xf numFmtId="178" fontId="19" fillId="0" borderId="0" xfId="589" applyNumberFormat="1" applyFont="1" applyAlignment="1">
      <alignment horizontal="right" vertical="center"/>
    </xf>
    <xf numFmtId="0" fontId="19" fillId="0" borderId="0" xfId="589" applyFont="1"/>
    <xf numFmtId="0" fontId="46" fillId="0" borderId="0" xfId="753" applyFont="1" applyAlignment="1">
      <alignment horizontal="justify" vertical="center"/>
    </xf>
    <xf numFmtId="178" fontId="18" fillId="0" borderId="0" xfId="589" applyNumberFormat="1" applyFont="1" applyAlignment="1">
      <alignment horizontal="right" vertical="center"/>
    </xf>
    <xf numFmtId="0" fontId="19" fillId="0" borderId="0" xfId="589" applyFont="1" applyFill="1" applyAlignment="1">
      <alignment vertical="center"/>
    </xf>
    <xf numFmtId="0" fontId="27" fillId="0" borderId="2" xfId="589" applyFont="1" applyFill="1" applyBorder="1" applyAlignment="1">
      <alignment horizontal="center" vertical="center"/>
    </xf>
    <xf numFmtId="178" fontId="27" fillId="0" borderId="2" xfId="589" applyNumberFormat="1" applyFont="1" applyFill="1" applyBorder="1" applyAlignment="1">
      <alignment horizontal="center" vertical="center"/>
    </xf>
    <xf numFmtId="0" fontId="27" fillId="4" borderId="2" xfId="589" applyFont="1" applyFill="1" applyBorder="1" applyAlignment="1">
      <alignment horizontal="left" vertical="center"/>
    </xf>
    <xf numFmtId="49" fontId="27" fillId="4" borderId="2" xfId="340" applyNumberFormat="1" applyFont="1" applyFill="1" applyBorder="1" applyAlignment="1">
      <alignment horizontal="left" vertical="center"/>
    </xf>
    <xf numFmtId="49" fontId="19" fillId="4" borderId="2" xfId="340" applyNumberFormat="1" applyFont="1" applyFill="1" applyBorder="1" applyAlignment="1">
      <alignment horizontal="left" vertical="center"/>
    </xf>
    <xf numFmtId="184" fontId="22" fillId="4" borderId="2" xfId="708" applyNumberFormat="1" applyFont="1" applyFill="1" applyBorder="1" applyAlignment="1" applyProtection="1">
      <alignment horizontal="left" vertical="center"/>
    </xf>
    <xf numFmtId="0" fontId="22" fillId="0" borderId="2" xfId="708" applyFont="1" applyBorder="1" applyAlignment="1">
      <alignment vertical="center"/>
    </xf>
    <xf numFmtId="178" fontId="24" fillId="0" borderId="0" xfId="0" applyNumberFormat="1" applyFont="1" applyFill="1" applyAlignment="1">
      <alignment wrapText="1"/>
    </xf>
    <xf numFmtId="178" fontId="7" fillId="0" borderId="0" xfId="0" applyNumberFormat="1" applyFont="1" applyFill="1" applyAlignment="1">
      <alignment vertical="center" wrapText="1"/>
    </xf>
    <xf numFmtId="178" fontId="9" fillId="0" borderId="0" xfId="13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10" fontId="6" fillId="0" borderId="0" xfId="15" applyNumberFormat="1" applyFont="1" applyAlignment="1"/>
    <xf numFmtId="10" fontId="5" fillId="0" borderId="0" xfId="15" applyNumberFormat="1" applyFont="1" applyAlignment="1">
      <alignment vertical="center"/>
    </xf>
    <xf numFmtId="10" fontId="15" fillId="0" borderId="0" xfId="15" applyNumberFormat="1" applyFont="1" applyAlignment="1">
      <alignment horizontal="center" vertical="center"/>
    </xf>
    <xf numFmtId="176" fontId="33" fillId="0" borderId="2" xfId="13" applyNumberFormat="1" applyFont="1" applyBorder="1" applyAlignment="1">
      <alignment horizontal="lef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0" fontId="21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49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2" xfId="13" applyNumberFormat="1" applyFont="1" applyBorder="1" applyAlignment="1">
      <alignment horizontal="right" vertical="center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1064" applyNumberFormat="1">
      <alignment vertical="center"/>
    </xf>
    <xf numFmtId="0" fontId="34" fillId="0" borderId="10" xfId="5" applyFont="1" applyFill="1" applyBorder="1" applyAlignment="1">
      <alignment vertical="center"/>
    </xf>
    <xf numFmtId="176" fontId="37" fillId="7" borderId="10" xfId="1064" applyNumberFormat="1" applyFont="1" applyFill="1" applyBorder="1" applyAlignment="1">
      <alignment horizontal="right" vertical="center"/>
    </xf>
    <xf numFmtId="0" fontId="34" fillId="0" borderId="0" xfId="5" applyFont="1" applyFill="1" applyBorder="1" applyAlignment="1">
      <alignment horizontal="left" vertical="center"/>
    </xf>
    <xf numFmtId="0" fontId="9" fillId="0" borderId="20" xfId="0" applyFont="1" applyFill="1" applyBorder="1" applyAlignment="1">
      <alignment vertical="center"/>
    </xf>
    <xf numFmtId="3" fontId="9" fillId="0" borderId="20" xfId="0" applyNumberFormat="1" applyFont="1" applyFill="1" applyBorder="1" applyAlignment="1" applyProtection="1">
      <alignment horizontal="right" vertical="center"/>
    </xf>
    <xf numFmtId="0" fontId="38" fillId="0" borderId="20" xfId="590" applyFont="1" applyFill="1" applyBorder="1" applyAlignment="1">
      <alignment horizontal="center" vertical="center"/>
    </xf>
    <xf numFmtId="183" fontId="38" fillId="0" borderId="20" xfId="590" applyNumberFormat="1" applyFont="1" applyFill="1" applyBorder="1" applyAlignment="1">
      <alignment horizontal="center" vertical="center"/>
    </xf>
    <xf numFmtId="0" fontId="37" fillId="0" borderId="20" xfId="590" applyFont="1" applyFill="1" applyBorder="1" applyAlignment="1">
      <alignment horizontal="left" vertical="center"/>
    </xf>
    <xf numFmtId="0" fontId="31" fillId="0" borderId="20" xfId="5" applyFont="1" applyFill="1" applyBorder="1" applyAlignment="1">
      <alignment horizontal="center" vertical="center"/>
    </xf>
    <xf numFmtId="176" fontId="31" fillId="0" borderId="20" xfId="1064" applyNumberFormat="1" applyFont="1" applyFill="1" applyBorder="1" applyAlignment="1">
      <alignment horizontal="center" vertical="center"/>
    </xf>
    <xf numFmtId="0" fontId="34" fillId="0" borderId="20" xfId="5" applyFont="1" applyFill="1" applyBorder="1" applyAlignment="1">
      <alignment horizontal="left" vertical="center"/>
    </xf>
    <xf numFmtId="0" fontId="28" fillId="0" borderId="0" xfId="0" applyFont="1" applyFill="1" applyAlignment="1">
      <alignment wrapText="1"/>
    </xf>
    <xf numFmtId="0" fontId="10" fillId="5" borderId="2" xfId="640" applyNumberFormat="1" applyFont="1" applyFill="1" applyBorder="1" applyAlignment="1" applyProtection="1">
      <alignment horizontal="left" vertical="center"/>
    </xf>
    <xf numFmtId="0" fontId="22" fillId="0" borderId="20" xfId="708" applyFont="1" applyBorder="1" applyAlignment="1">
      <alignment vertical="center"/>
    </xf>
    <xf numFmtId="49" fontId="19" fillId="4" borderId="20" xfId="34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184" fontId="21" fillId="4" borderId="20" xfId="708" applyNumberFormat="1" applyFont="1" applyFill="1" applyBorder="1" applyAlignment="1" applyProtection="1">
      <alignment horizontal="left" vertical="center"/>
    </xf>
    <xf numFmtId="183" fontId="21" fillId="4" borderId="20" xfId="708" applyNumberFormat="1" applyFont="1" applyFill="1" applyBorder="1" applyAlignment="1" applyProtection="1">
      <alignment horizontal="right" vertical="center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9" fillId="7" borderId="0" xfId="5" applyFont="1" applyFill="1" applyBorder="1" applyAlignment="1">
      <alignment vertical="center" wrapText="1"/>
    </xf>
    <xf numFmtId="0" fontId="38" fillId="7" borderId="20" xfId="5" applyFont="1" applyFill="1" applyBorder="1" applyAlignment="1">
      <alignment horizontal="center" vertical="center" wrapText="1"/>
    </xf>
    <xf numFmtId="0" fontId="34" fillId="3" borderId="20" xfId="5" applyNumberFormat="1" applyFont="1" applyFill="1" applyBorder="1" applyAlignment="1" applyProtection="1">
      <alignment horizontal="center" vertical="center"/>
    </xf>
    <xf numFmtId="0" fontId="31" fillId="3" borderId="20" xfId="5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center" wrapText="1"/>
    </xf>
    <xf numFmtId="0" fontId="14" fillId="0" borderId="20" xfId="0" applyFont="1" applyBorder="1" applyAlignment="1">
      <alignment vertical="center"/>
    </xf>
    <xf numFmtId="0" fontId="80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81" fillId="0" borderId="8" xfId="0" applyFont="1" applyBorder="1" applyAlignment="1">
      <alignment vertical="center"/>
    </xf>
    <xf numFmtId="49" fontId="14" fillId="0" borderId="8" xfId="0" applyNumberFormat="1" applyFont="1" applyBorder="1" applyAlignment="1" applyProtection="1">
      <alignment horizontal="center" vertical="center" wrapText="1"/>
      <protection locked="0"/>
    </xf>
    <xf numFmtId="176" fontId="82" fillId="0" borderId="20" xfId="0" applyNumberFormat="1" applyFont="1" applyBorder="1" applyAlignment="1">
      <alignment horizontal="right" vertical="center"/>
    </xf>
    <xf numFmtId="176" fontId="81" fillId="0" borderId="8" xfId="0" applyNumberFormat="1" applyFont="1" applyBorder="1" applyAlignment="1">
      <alignment horizontal="right" vertical="center"/>
    </xf>
    <xf numFmtId="176" fontId="82" fillId="0" borderId="8" xfId="0" applyNumberFormat="1" applyFont="1" applyBorder="1" applyAlignment="1">
      <alignment horizontal="right" vertical="center"/>
    </xf>
    <xf numFmtId="0" fontId="84" fillId="0" borderId="8" xfId="0" applyFont="1" applyBorder="1" applyAlignment="1">
      <alignment horizontal="center" vertical="distributed"/>
    </xf>
    <xf numFmtId="0" fontId="83" fillId="0" borderId="8" xfId="0" applyFont="1" applyBorder="1" applyAlignment="1">
      <alignment horizontal="center" vertical="distributed"/>
    </xf>
    <xf numFmtId="0" fontId="83" fillId="0" borderId="8" xfId="0" applyFont="1" applyBorder="1" applyAlignment="1">
      <alignment vertical="center"/>
    </xf>
    <xf numFmtId="178" fontId="36" fillId="2" borderId="20" xfId="0" applyNumberFormat="1" applyFont="1" applyFill="1" applyBorder="1" applyAlignment="1">
      <alignment horizontal="right"/>
    </xf>
    <xf numFmtId="178" fontId="36" fillId="2" borderId="21" xfId="0" applyNumberFormat="1" applyFont="1" applyFill="1" applyBorder="1" applyAlignment="1">
      <alignment horizontal="right"/>
    </xf>
    <xf numFmtId="178" fontId="36" fillId="2" borderId="8" xfId="0" applyNumberFormat="1" applyFont="1" applyFill="1" applyBorder="1" applyAlignment="1">
      <alignment horizontal="right"/>
    </xf>
    <xf numFmtId="183" fontId="36" fillId="2" borderId="9" xfId="0" applyNumberFormat="1" applyFont="1" applyFill="1" applyBorder="1"/>
    <xf numFmtId="178" fontId="36" fillId="2" borderId="9" xfId="0" applyNumberFormat="1" applyFont="1" applyFill="1" applyBorder="1"/>
    <xf numFmtId="41" fontId="36" fillId="2" borderId="9" xfId="0" applyNumberFormat="1" applyFont="1" applyFill="1" applyBorder="1"/>
    <xf numFmtId="183" fontId="83" fillId="2" borderId="8" xfId="0" applyNumberFormat="1" applyFont="1" applyFill="1" applyBorder="1"/>
    <xf numFmtId="183" fontId="83" fillId="2" borderId="9" xfId="0" applyNumberFormat="1" applyFont="1" applyFill="1" applyBorder="1"/>
    <xf numFmtId="0" fontId="84" fillId="0" borderId="20" xfId="0" applyFont="1" applyBorder="1" applyAlignment="1">
      <alignment vertical="distributed"/>
    </xf>
    <xf numFmtId="0" fontId="84" fillId="0" borderId="8" xfId="0" applyFont="1" applyBorder="1" applyAlignment="1">
      <alignment vertical="distributed"/>
    </xf>
    <xf numFmtId="0" fontId="84" fillId="0" borderId="8" xfId="0" applyFont="1" applyBorder="1" applyAlignment="1">
      <alignment vertical="center"/>
    </xf>
    <xf numFmtId="183" fontId="36" fillId="2" borderId="20" xfId="0" applyNumberFormat="1" applyFont="1" applyFill="1" applyBorder="1"/>
    <xf numFmtId="183" fontId="36" fillId="2" borderId="21" xfId="0" applyNumberFormat="1" applyFont="1" applyFill="1" applyBorder="1"/>
    <xf numFmtId="183" fontId="36" fillId="2" borderId="8" xfId="0" applyNumberFormat="1" applyFont="1" applyFill="1" applyBorder="1"/>
    <xf numFmtId="0" fontId="15" fillId="0" borderId="20" xfId="731" applyFont="1" applyFill="1" applyBorder="1" applyAlignment="1">
      <alignment vertical="center"/>
    </xf>
    <xf numFmtId="3" fontId="22" fillId="0" borderId="20" xfId="731" applyNumberFormat="1" applyFont="1" applyFill="1" applyBorder="1" applyAlignment="1" applyProtection="1">
      <alignment horizontal="right" vertical="center"/>
    </xf>
    <xf numFmtId="0" fontId="24" fillId="0" borderId="0" xfId="731" applyFont="1" applyFill="1" applyAlignment="1">
      <alignment wrapText="1"/>
    </xf>
    <xf numFmtId="49" fontId="24" fillId="0" borderId="0" xfId="731" applyNumberFormat="1" applyFont="1" applyFill="1" applyAlignment="1">
      <alignment wrapText="1"/>
    </xf>
    <xf numFmtId="0" fontId="9" fillId="0" borderId="0" xfId="731" applyFont="1" applyFill="1" applyAlignment="1">
      <alignment wrapText="1"/>
    </xf>
    <xf numFmtId="0" fontId="9" fillId="0" borderId="20" xfId="731" applyNumberFormat="1" applyFont="1" applyFill="1" applyBorder="1" applyAlignment="1" applyProtection="1">
      <alignment horizontal="left" vertical="center"/>
    </xf>
    <xf numFmtId="0" fontId="10" fillId="0" borderId="20" xfId="731" applyNumberFormat="1" applyFont="1" applyFill="1" applyBorder="1" applyAlignment="1" applyProtection="1">
      <alignment horizontal="left" vertical="center"/>
    </xf>
    <xf numFmtId="49" fontId="9" fillId="0" borderId="20" xfId="731" applyNumberFormat="1" applyFont="1" applyFill="1" applyBorder="1" applyAlignment="1" applyProtection="1">
      <alignment horizontal="left" vertical="center"/>
    </xf>
    <xf numFmtId="0" fontId="10" fillId="0" borderId="0" xfId="731" applyFont="1" applyFill="1" applyAlignment="1">
      <alignment wrapText="1"/>
    </xf>
    <xf numFmtId="0" fontId="19" fillId="0" borderId="0" xfId="731" applyFont="1" applyFill="1" applyAlignment="1">
      <alignment wrapText="1"/>
    </xf>
    <xf numFmtId="0" fontId="24" fillId="0" borderId="0" xfId="731" applyFont="1" applyFill="1" applyBorder="1" applyAlignment="1">
      <alignment wrapText="1"/>
    </xf>
    <xf numFmtId="0" fontId="23" fillId="0" borderId="0" xfId="731" applyFont="1" applyFill="1" applyAlignment="1">
      <alignment wrapText="1"/>
    </xf>
    <xf numFmtId="49" fontId="23" fillId="0" borderId="0" xfId="731" applyNumberFormat="1" applyFont="1" applyFill="1" applyAlignment="1">
      <alignment wrapText="1"/>
    </xf>
    <xf numFmtId="49" fontId="7" fillId="0" borderId="0" xfId="731" applyNumberFormat="1" applyFont="1" applyFill="1" applyAlignment="1">
      <alignment vertical="center" wrapText="1"/>
    </xf>
    <xf numFmtId="49" fontId="86" fillId="0" borderId="20" xfId="731" applyNumberFormat="1" applyFont="1" applyFill="1" applyBorder="1" applyAlignment="1" applyProtection="1">
      <alignment horizontal="left" vertical="center"/>
    </xf>
    <xf numFmtId="0" fontId="85" fillId="0" borderId="0" xfId="731" applyFont="1" applyFill="1" applyAlignment="1">
      <alignment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9" fillId="29" borderId="20" xfId="731" applyNumberFormat="1" applyFont="1" applyFill="1" applyBorder="1" applyAlignment="1" applyProtection="1">
      <alignment horizontal="left" vertical="center"/>
    </xf>
    <xf numFmtId="0" fontId="10" fillId="29" borderId="20" xfId="731" applyNumberFormat="1" applyFont="1" applyFill="1" applyBorder="1" applyAlignment="1" applyProtection="1">
      <alignment horizontal="left" vertical="center"/>
    </xf>
    <xf numFmtId="0" fontId="35" fillId="0" borderId="0" xfId="0" applyFont="1" applyAlignment="1">
      <alignment wrapText="1"/>
    </xf>
    <xf numFmtId="4" fontId="35" fillId="0" borderId="0" xfId="0" applyNumberFormat="1" applyFont="1" applyAlignment="1">
      <alignment wrapText="1"/>
    </xf>
    <xf numFmtId="0" fontId="28" fillId="0" borderId="0" xfId="731" applyFont="1" applyFill="1" applyAlignment="1">
      <alignment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22" fillId="0" borderId="2" xfId="708" applyNumberFormat="1" applyFont="1" applyBorder="1" applyAlignment="1">
      <alignment vertical="center"/>
    </xf>
    <xf numFmtId="178" fontId="21" fillId="6" borderId="2" xfId="708" applyNumberFormat="1" applyFont="1" applyFill="1" applyBorder="1" applyAlignment="1" applyProtection="1">
      <alignment horizontal="right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10" fillId="0" borderId="23" xfId="0" applyNumberFormat="1" applyFont="1" applyFill="1" applyBorder="1" applyAlignment="1" applyProtection="1">
      <alignment horizontal="left" vertical="center"/>
    </xf>
    <xf numFmtId="0" fontId="9" fillId="0" borderId="23" xfId="0" applyNumberFormat="1" applyFont="1" applyFill="1" applyBorder="1" applyAlignment="1" applyProtection="1">
      <alignment horizontal="left" vertical="center"/>
    </xf>
    <xf numFmtId="0" fontId="9" fillId="0" borderId="25" xfId="0" applyNumberFormat="1" applyFont="1" applyFill="1" applyBorder="1" applyAlignment="1" applyProtection="1">
      <alignment horizontal="left" vertical="center"/>
    </xf>
    <xf numFmtId="0" fontId="28" fillId="0" borderId="2" xfId="1074" applyNumberFormat="1" applyFont="1" applyFill="1" applyBorder="1" applyAlignment="1" applyProtection="1">
      <alignment horizontal="center" vertical="center" wrapText="1"/>
    </xf>
    <xf numFmtId="0" fontId="6" fillId="0" borderId="2" xfId="737" applyFont="1" applyFill="1" applyBorder="1" applyAlignment="1">
      <alignment vertical="center"/>
    </xf>
    <xf numFmtId="49" fontId="19" fillId="4" borderId="2" xfId="340" applyNumberFormat="1" applyFont="1" applyFill="1" applyBorder="1" applyAlignment="1">
      <alignment horizontal="left" vertical="center"/>
    </xf>
    <xf numFmtId="0" fontId="38" fillId="0" borderId="20" xfId="590" applyFont="1" applyFill="1" applyBorder="1" applyAlignment="1">
      <alignment horizontal="left" vertical="center"/>
    </xf>
    <xf numFmtId="0" fontId="31" fillId="0" borderId="20" xfId="5" applyFont="1" applyFill="1" applyBorder="1" applyAlignment="1">
      <alignment horizontal="left" vertical="center"/>
    </xf>
    <xf numFmtId="0" fontId="10" fillId="0" borderId="27" xfId="731" applyNumberFormat="1" applyFont="1" applyFill="1" applyBorder="1" applyAlignment="1" applyProtection="1">
      <alignment horizontal="left" vertical="center"/>
      <protection locked="0"/>
    </xf>
    <xf numFmtId="0" fontId="9" fillId="5" borderId="32" xfId="640" applyNumberFormat="1" applyFont="1" applyFill="1" applyBorder="1" applyAlignment="1" applyProtection="1">
      <alignment horizontal="left" vertical="center"/>
    </xf>
    <xf numFmtId="0" fontId="22" fillId="0" borderId="32" xfId="0" applyNumberFormat="1" applyFont="1" applyFill="1" applyBorder="1" applyAlignment="1" applyProtection="1">
      <alignment horizontal="left" vertical="center"/>
    </xf>
    <xf numFmtId="0" fontId="29" fillId="0" borderId="0" xfId="731" applyFont="1" applyAlignment="1">
      <alignment vertical="center"/>
    </xf>
    <xf numFmtId="0" fontId="27" fillId="0" borderId="35" xfId="731" applyNumberFormat="1" applyFont="1" applyFill="1" applyBorder="1" applyAlignment="1" applyProtection="1">
      <alignment vertical="center" wrapText="1"/>
      <protection locked="0"/>
    </xf>
    <xf numFmtId="0" fontId="27" fillId="0" borderId="22" xfId="731" applyNumberFormat="1" applyFont="1" applyFill="1" applyBorder="1" applyAlignment="1" applyProtection="1">
      <alignment vertical="center" wrapText="1"/>
      <protection locked="0"/>
    </xf>
    <xf numFmtId="0" fontId="27" fillId="0" borderId="32" xfId="731" applyNumberFormat="1" applyFont="1" applyFill="1" applyBorder="1" applyAlignment="1" applyProtection="1">
      <alignment horizontal="center" vertical="center" wrapText="1"/>
      <protection locked="0"/>
    </xf>
    <xf numFmtId="10" fontId="15" fillId="0" borderId="0" xfId="731" applyNumberFormat="1" applyFont="1" applyAlignment="1">
      <alignment horizontal="right" vertical="center"/>
    </xf>
    <xf numFmtId="176" fontId="92" fillId="0" borderId="2" xfId="13" applyNumberFormat="1" applyFont="1" applyBorder="1" applyAlignment="1">
      <alignment horizontal="right" vertical="center"/>
    </xf>
    <xf numFmtId="3" fontId="93" fillId="0" borderId="2" xfId="0" applyNumberFormat="1" applyFont="1" applyFill="1" applyBorder="1" applyAlignment="1" applyProtection="1">
      <alignment horizontal="right" vertical="center"/>
    </xf>
    <xf numFmtId="10" fontId="93" fillId="0" borderId="2" xfId="15" applyNumberFormat="1" applyFont="1" applyFill="1" applyBorder="1" applyAlignment="1" applyProtection="1">
      <alignment horizontal="right" vertical="center"/>
    </xf>
    <xf numFmtId="3" fontId="94" fillId="0" borderId="2" xfId="0" applyNumberFormat="1" applyFont="1" applyFill="1" applyBorder="1" applyAlignment="1" applyProtection="1">
      <alignment horizontal="right" vertical="center"/>
    </xf>
    <xf numFmtId="10" fontId="94" fillId="0" borderId="2" xfId="15" applyNumberFormat="1" applyFont="1" applyFill="1" applyBorder="1" applyAlignment="1" applyProtection="1">
      <alignment horizontal="right" vertical="center"/>
    </xf>
    <xf numFmtId="176" fontId="92" fillId="0" borderId="20" xfId="13" applyNumberFormat="1" applyFont="1" applyBorder="1" applyAlignment="1">
      <alignment horizontal="right" vertical="center"/>
    </xf>
    <xf numFmtId="3" fontId="93" fillId="0" borderId="20" xfId="0" applyNumberFormat="1" applyFont="1" applyFill="1" applyBorder="1" applyAlignment="1" applyProtection="1">
      <alignment horizontal="right" vertical="center"/>
    </xf>
    <xf numFmtId="176" fontId="95" fillId="0" borderId="2" xfId="13" applyNumberFormat="1" applyFont="1" applyBorder="1" applyAlignment="1">
      <alignment horizontal="right" vertical="center"/>
    </xf>
    <xf numFmtId="10" fontId="95" fillId="0" borderId="2" xfId="13" applyNumberFormat="1" applyFont="1" applyBorder="1" applyAlignment="1">
      <alignment horizontal="right" vertical="center"/>
    </xf>
    <xf numFmtId="3" fontId="94" fillId="0" borderId="25" xfId="0" applyNumberFormat="1" applyFont="1" applyFill="1" applyBorder="1" applyAlignment="1" applyProtection="1">
      <alignment horizontal="right" vertical="center"/>
    </xf>
    <xf numFmtId="3" fontId="94" fillId="0" borderId="26" xfId="0" applyNumberFormat="1" applyFont="1" applyFill="1" applyBorder="1" applyAlignment="1" applyProtection="1">
      <alignment horizontal="right" vertical="center"/>
    </xf>
    <xf numFmtId="3" fontId="93" fillId="0" borderId="25" xfId="0" applyNumberFormat="1" applyFont="1" applyFill="1" applyBorder="1" applyAlignment="1" applyProtection="1">
      <alignment horizontal="right" vertical="center"/>
    </xf>
    <xf numFmtId="3" fontId="93" fillId="0" borderId="24" xfId="0" applyNumberFormat="1" applyFont="1" applyFill="1" applyBorder="1" applyAlignment="1" applyProtection="1">
      <alignment horizontal="right" vertical="center"/>
    </xf>
    <xf numFmtId="3" fontId="93" fillId="0" borderId="26" xfId="0" applyNumberFormat="1" applyFont="1" applyFill="1" applyBorder="1" applyAlignment="1" applyProtection="1">
      <alignment horizontal="right" vertical="center"/>
    </xf>
    <xf numFmtId="178" fontId="96" fillId="0" borderId="2" xfId="1074" applyNumberFormat="1" applyFont="1" applyFill="1" applyBorder="1" applyAlignment="1" applyProtection="1">
      <alignment vertical="center" wrapText="1"/>
    </xf>
    <xf numFmtId="183" fontId="97" fillId="4" borderId="2" xfId="708" applyNumberFormat="1" applyFont="1" applyFill="1" applyBorder="1" applyAlignment="1" applyProtection="1">
      <alignment horizontal="right" vertical="center"/>
    </xf>
    <xf numFmtId="178" fontId="97" fillId="4" borderId="2" xfId="708" applyNumberFormat="1" applyFont="1" applyFill="1" applyBorder="1" applyAlignment="1" applyProtection="1">
      <alignment horizontal="right" vertical="center"/>
    </xf>
    <xf numFmtId="183" fontId="98" fillId="4" borderId="2" xfId="708" applyNumberFormat="1" applyFont="1" applyFill="1" applyBorder="1" applyAlignment="1" applyProtection="1">
      <alignment horizontal="right" vertical="center"/>
    </xf>
    <xf numFmtId="178" fontId="98" fillId="4" borderId="2" xfId="708" applyNumberFormat="1" applyFont="1" applyFill="1" applyBorder="1" applyAlignment="1" applyProtection="1">
      <alignment horizontal="right" vertical="center"/>
    </xf>
    <xf numFmtId="183" fontId="98" fillId="0" borderId="2" xfId="708" applyNumberFormat="1" applyFont="1" applyFill="1" applyBorder="1" applyAlignment="1" applyProtection="1">
      <alignment horizontal="right" vertical="center"/>
    </xf>
    <xf numFmtId="178" fontId="98" fillId="0" borderId="2" xfId="708" applyNumberFormat="1" applyFont="1" applyFill="1" applyBorder="1" applyAlignment="1" applyProtection="1">
      <alignment horizontal="right" vertical="center"/>
    </xf>
    <xf numFmtId="183" fontId="98" fillId="6" borderId="2" xfId="708" applyNumberFormat="1" applyFont="1" applyFill="1" applyBorder="1" applyAlignment="1" applyProtection="1">
      <alignment horizontal="right" vertical="center"/>
    </xf>
    <xf numFmtId="183" fontId="97" fillId="6" borderId="2" xfId="708" applyNumberFormat="1" applyFont="1" applyFill="1" applyBorder="1" applyAlignment="1" applyProtection="1">
      <alignment horizontal="right" vertical="center"/>
    </xf>
    <xf numFmtId="178" fontId="98" fillId="6" borderId="2" xfId="708" applyNumberFormat="1" applyFont="1" applyFill="1" applyBorder="1" applyAlignment="1" applyProtection="1">
      <alignment horizontal="right" vertical="center"/>
    </xf>
    <xf numFmtId="178" fontId="98" fillId="0" borderId="2" xfId="708" applyNumberFormat="1" applyFont="1" applyBorder="1" applyAlignment="1">
      <alignment vertical="center"/>
    </xf>
    <xf numFmtId="178" fontId="98" fillId="0" borderId="2" xfId="708" applyNumberFormat="1" applyFont="1" applyBorder="1"/>
    <xf numFmtId="178" fontId="97" fillId="6" borderId="2" xfId="708" applyNumberFormat="1" applyFont="1" applyFill="1" applyBorder="1" applyAlignment="1" applyProtection="1">
      <alignment horizontal="right" vertical="center"/>
    </xf>
    <xf numFmtId="178" fontId="96" fillId="4" borderId="2" xfId="589" applyNumberFormat="1" applyFont="1" applyFill="1" applyBorder="1" applyAlignment="1">
      <alignment horizontal="right" vertical="center"/>
    </xf>
    <xf numFmtId="178" fontId="99" fillId="4" borderId="2" xfId="589" applyNumberFormat="1" applyFont="1" applyFill="1" applyBorder="1" applyAlignment="1">
      <alignment horizontal="right" vertical="center"/>
    </xf>
    <xf numFmtId="178" fontId="99" fillId="4" borderId="20" xfId="589" applyNumberFormat="1" applyFont="1" applyFill="1" applyBorder="1" applyAlignment="1">
      <alignment horizontal="right" vertical="center"/>
    </xf>
    <xf numFmtId="178" fontId="99" fillId="0" borderId="2" xfId="589" applyNumberFormat="1" applyFont="1" applyFill="1" applyBorder="1" applyAlignment="1">
      <alignment horizontal="right" vertical="center"/>
    </xf>
    <xf numFmtId="3" fontId="100" fillId="0" borderId="2" xfId="737" applyNumberFormat="1" applyFont="1" applyFill="1" applyBorder="1" applyAlignment="1">
      <alignment vertical="center"/>
    </xf>
    <xf numFmtId="3" fontId="101" fillId="0" borderId="2" xfId="737" applyNumberFormat="1" applyFont="1" applyFill="1" applyBorder="1" applyAlignment="1">
      <alignment vertical="center"/>
    </xf>
    <xf numFmtId="3" fontId="100" fillId="0" borderId="2" xfId="737" applyNumberFormat="1" applyFont="1" applyFill="1" applyBorder="1" applyAlignment="1">
      <alignment horizontal="right" vertical="center"/>
    </xf>
    <xf numFmtId="3" fontId="101" fillId="0" borderId="20" xfId="737" applyNumberFormat="1" applyFont="1" applyFill="1" applyBorder="1" applyAlignment="1">
      <alignment vertical="center"/>
    </xf>
    <xf numFmtId="183" fontId="102" fillId="0" borderId="20" xfId="5" applyNumberFormat="1" applyFont="1" applyFill="1" applyBorder="1" applyAlignment="1">
      <alignment horizontal="right" vertical="center" wrapText="1"/>
    </xf>
    <xf numFmtId="183" fontId="103" fillId="0" borderId="20" xfId="5" applyNumberFormat="1" applyFont="1" applyFill="1" applyBorder="1" applyAlignment="1">
      <alignment horizontal="right" vertical="center" wrapText="1"/>
    </xf>
    <xf numFmtId="183" fontId="100" fillId="0" borderId="20" xfId="5" applyNumberFormat="1" applyFont="1" applyFill="1" applyBorder="1" applyAlignment="1" applyProtection="1">
      <alignment vertical="center" wrapText="1"/>
    </xf>
    <xf numFmtId="176" fontId="101" fillId="0" borderId="2" xfId="980" applyNumberFormat="1" applyFont="1" applyBorder="1" applyAlignment="1">
      <alignment horizontal="right" vertical="center"/>
    </xf>
    <xf numFmtId="176" fontId="101" fillId="0" borderId="2" xfId="980" applyNumberFormat="1" applyFont="1" applyBorder="1" applyAlignment="1">
      <alignment vertical="center"/>
    </xf>
    <xf numFmtId="10" fontId="99" fillId="0" borderId="2" xfId="404" applyNumberFormat="1" applyFont="1" applyFill="1" applyBorder="1" applyAlignment="1" applyProtection="1">
      <alignment horizontal="right" vertical="center"/>
    </xf>
    <xf numFmtId="176" fontId="100" fillId="0" borderId="2" xfId="980" applyNumberFormat="1" applyFont="1" applyBorder="1" applyAlignment="1">
      <alignment vertical="center"/>
    </xf>
    <xf numFmtId="10" fontId="96" fillId="0" borderId="2" xfId="404" applyNumberFormat="1" applyFont="1" applyFill="1" applyBorder="1" applyAlignment="1" applyProtection="1">
      <alignment horizontal="right" vertical="center"/>
    </xf>
    <xf numFmtId="176" fontId="104" fillId="0" borderId="2" xfId="13" applyNumberFormat="1" applyFont="1" applyBorder="1" applyAlignment="1">
      <alignment horizontal="right" vertical="center" wrapText="1"/>
    </xf>
    <xf numFmtId="176" fontId="105" fillId="0" borderId="2" xfId="13" applyNumberFormat="1" applyFont="1" applyBorder="1" applyAlignment="1">
      <alignment horizontal="right" vertical="center" wrapText="1"/>
    </xf>
    <xf numFmtId="176" fontId="105" fillId="0" borderId="32" xfId="13" applyNumberFormat="1" applyFont="1" applyBorder="1" applyAlignment="1">
      <alignment horizontal="right" vertical="center" wrapText="1"/>
    </xf>
    <xf numFmtId="185" fontId="96" fillId="0" borderId="2" xfId="0" applyNumberFormat="1" applyFont="1" applyFill="1" applyBorder="1" applyAlignment="1">
      <alignment vertical="center" wrapText="1"/>
    </xf>
    <xf numFmtId="0" fontId="106" fillId="0" borderId="0" xfId="0" applyFont="1" applyFill="1" applyAlignment="1">
      <alignment vertical="center" wrapText="1"/>
    </xf>
    <xf numFmtId="183" fontId="97" fillId="4" borderId="3" xfId="708" applyNumberFormat="1" applyFont="1" applyFill="1" applyBorder="1" applyAlignment="1" applyProtection="1">
      <alignment horizontal="right" vertical="center"/>
    </xf>
    <xf numFmtId="183" fontId="98" fillId="4" borderId="3" xfId="708" applyNumberFormat="1" applyFont="1" applyFill="1" applyBorder="1" applyAlignment="1" applyProtection="1">
      <alignment horizontal="right" vertical="center"/>
    </xf>
    <xf numFmtId="183" fontId="97" fillId="4" borderId="2" xfId="708" applyNumberFormat="1" applyFont="1" applyFill="1" applyBorder="1" applyAlignment="1" applyProtection="1">
      <alignment vertical="center"/>
    </xf>
    <xf numFmtId="178" fontId="97" fillId="4" borderId="2" xfId="708" applyNumberFormat="1" applyFont="1" applyFill="1" applyBorder="1" applyAlignment="1" applyProtection="1">
      <alignment vertical="center"/>
    </xf>
    <xf numFmtId="176" fontId="97" fillId="4" borderId="2" xfId="13" applyNumberFormat="1" applyFont="1" applyFill="1" applyBorder="1" applyAlignment="1" applyProtection="1">
      <alignment vertical="center"/>
    </xf>
    <xf numFmtId="178" fontId="98" fillId="4" borderId="2" xfId="708" applyNumberFormat="1" applyFont="1" applyFill="1" applyBorder="1" applyAlignment="1" applyProtection="1">
      <alignment vertical="center"/>
    </xf>
    <xf numFmtId="176" fontId="98" fillId="4" borderId="2" xfId="13" applyNumberFormat="1" applyFont="1" applyFill="1" applyBorder="1" applyAlignment="1" applyProtection="1">
      <alignment vertical="center"/>
    </xf>
    <xf numFmtId="184" fontId="97" fillId="4" borderId="2" xfId="708" applyNumberFormat="1" applyFont="1" applyFill="1" applyBorder="1" applyAlignment="1" applyProtection="1">
      <alignment vertical="center"/>
    </xf>
    <xf numFmtId="184" fontId="97" fillId="4" borderId="2" xfId="708" applyNumberFormat="1" applyFont="1" applyFill="1" applyBorder="1" applyAlignment="1" applyProtection="1">
      <alignment horizontal="left" vertical="center"/>
    </xf>
    <xf numFmtId="183" fontId="97" fillId="4" borderId="20" xfId="708" applyNumberFormat="1" applyFont="1" applyFill="1" applyBorder="1" applyAlignment="1" applyProtection="1">
      <alignment horizontal="right" vertical="center"/>
    </xf>
    <xf numFmtId="184" fontId="97" fillId="4" borderId="20" xfId="708" applyNumberFormat="1" applyFont="1" applyFill="1" applyBorder="1" applyAlignment="1" applyProtection="1">
      <alignment horizontal="right" vertical="center"/>
    </xf>
    <xf numFmtId="178" fontId="97" fillId="4" borderId="2" xfId="708" applyNumberFormat="1" applyFont="1" applyFill="1" applyBorder="1" applyAlignment="1" applyProtection="1">
      <alignment horizontal="center" vertical="center"/>
    </xf>
    <xf numFmtId="183" fontId="96" fillId="0" borderId="2" xfId="244" applyNumberFormat="1" applyFont="1" applyFill="1" applyBorder="1" applyAlignment="1" applyProtection="1">
      <alignment horizontal="right" vertical="center"/>
    </xf>
    <xf numFmtId="183" fontId="96" fillId="0" borderId="20" xfId="244" applyNumberFormat="1" applyFont="1" applyFill="1" applyBorder="1" applyAlignment="1" applyProtection="1">
      <alignment horizontal="right" vertical="center"/>
    </xf>
    <xf numFmtId="183" fontId="99" fillId="0" borderId="2" xfId="668" applyNumberFormat="1" applyFont="1" applyFill="1" applyBorder="1" applyAlignment="1">
      <alignment horizontal="right" vertical="center" wrapText="1"/>
    </xf>
    <xf numFmtId="183" fontId="99" fillId="0" borderId="2" xfId="244" applyNumberFormat="1" applyFont="1" applyFill="1" applyBorder="1" applyAlignment="1">
      <alignment horizontal="right" vertical="center"/>
    </xf>
    <xf numFmtId="183" fontId="99" fillId="0" borderId="2" xfId="244" applyNumberFormat="1" applyFont="1" applyFill="1" applyBorder="1" applyAlignment="1">
      <alignment horizontal="right" vertical="center" wrapText="1"/>
    </xf>
    <xf numFmtId="176" fontId="100" fillId="0" borderId="20" xfId="1064" applyNumberFormat="1" applyFont="1" applyFill="1" applyBorder="1" applyAlignment="1">
      <alignment horizontal="right" vertical="center" wrapText="1"/>
    </xf>
    <xf numFmtId="176" fontId="101" fillId="0" borderId="20" xfId="1064" applyNumberFormat="1" applyFont="1" applyFill="1" applyBorder="1" applyAlignment="1">
      <alignment horizontal="right" vertical="center" wrapText="1"/>
    </xf>
    <xf numFmtId="176" fontId="99" fillId="0" borderId="20" xfId="1064" applyNumberFormat="1" applyFont="1" applyFill="1" applyBorder="1" applyAlignment="1">
      <alignment horizontal="right" vertical="center" wrapText="1"/>
    </xf>
    <xf numFmtId="176" fontId="96" fillId="0" borderId="20" xfId="1064" applyNumberFormat="1" applyFont="1" applyFill="1" applyBorder="1" applyAlignment="1">
      <alignment horizontal="right" vertical="center" wrapText="1"/>
    </xf>
    <xf numFmtId="3" fontId="95" fillId="0" borderId="2" xfId="731" applyNumberFormat="1" applyFont="1" applyFill="1" applyBorder="1" applyAlignment="1">
      <alignment horizontal="center" vertical="center"/>
    </xf>
    <xf numFmtId="3" fontId="95" fillId="0" borderId="2" xfId="731" applyNumberFormat="1" applyFont="1" applyFill="1" applyBorder="1" applyAlignment="1">
      <alignment vertical="center"/>
    </xf>
    <xf numFmtId="3" fontId="92" fillId="0" borderId="2" xfId="731" applyNumberFormat="1" applyFont="1" applyFill="1" applyBorder="1" applyAlignment="1">
      <alignment vertical="center"/>
    </xf>
    <xf numFmtId="3" fontId="95" fillId="0" borderId="32" xfId="731" applyNumberFormat="1" applyFont="1" applyFill="1" applyBorder="1" applyAlignment="1">
      <alignment horizontal="center" vertical="center"/>
    </xf>
    <xf numFmtId="3" fontId="95" fillId="0" borderId="32" xfId="731" applyNumberFormat="1" applyFont="1" applyFill="1" applyBorder="1" applyAlignment="1">
      <alignment vertical="center"/>
    </xf>
    <xf numFmtId="0" fontId="94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92" fillId="0" borderId="2" xfId="731" applyFont="1" applyFill="1" applyBorder="1" applyAlignment="1">
      <alignment vertical="center"/>
    </xf>
    <xf numFmtId="3" fontId="96" fillId="0" borderId="2" xfId="731" applyNumberFormat="1" applyFont="1" applyFill="1" applyBorder="1" applyAlignment="1" applyProtection="1">
      <alignment horizontal="right" vertical="center"/>
    </xf>
    <xf numFmtId="3" fontId="98" fillId="0" borderId="2" xfId="731" applyNumberFormat="1" applyFont="1" applyFill="1" applyBorder="1" applyAlignment="1">
      <alignment vertical="center"/>
    </xf>
    <xf numFmtId="3" fontId="98" fillId="0" borderId="20" xfId="731" applyNumberFormat="1" applyFont="1" applyFill="1" applyBorder="1" applyAlignment="1">
      <alignment vertical="center"/>
    </xf>
    <xf numFmtId="176" fontId="100" fillId="0" borderId="2" xfId="313" applyNumberFormat="1" applyFont="1" applyBorder="1" applyAlignment="1">
      <alignment horizontal="right" vertical="center"/>
    </xf>
    <xf numFmtId="185" fontId="94" fillId="0" borderId="20" xfId="731" applyNumberFormat="1" applyFont="1" applyFill="1" applyBorder="1" applyAlignment="1" applyProtection="1">
      <alignment horizontal="right" vertical="center" wrapText="1"/>
    </xf>
    <xf numFmtId="185" fontId="93" fillId="0" borderId="20" xfId="731" applyNumberFormat="1" applyFont="1" applyFill="1" applyBorder="1" applyAlignment="1" applyProtection="1">
      <alignment horizontal="right" vertical="center" wrapText="1"/>
    </xf>
    <xf numFmtId="185" fontId="96" fillId="0" borderId="20" xfId="731" applyNumberFormat="1" applyFont="1" applyFill="1" applyBorder="1" applyAlignment="1" applyProtection="1">
      <alignment horizontal="right" vertical="center" wrapText="1"/>
    </xf>
    <xf numFmtId="0" fontId="98" fillId="0" borderId="2" xfId="708" applyFont="1" applyBorder="1"/>
    <xf numFmtId="183" fontId="97" fillId="0" borderId="2" xfId="708" applyNumberFormat="1" applyFont="1" applyFill="1" applyBorder="1" applyAlignment="1" applyProtection="1">
      <alignment horizontal="right" vertical="center"/>
    </xf>
    <xf numFmtId="183" fontId="98" fillId="0" borderId="2" xfId="708" applyNumberFormat="1" applyFont="1" applyBorder="1"/>
    <xf numFmtId="178" fontId="96" fillId="4" borderId="2" xfId="590" applyNumberFormat="1" applyFont="1" applyFill="1" applyBorder="1" applyAlignment="1">
      <alignment horizontal="right" vertical="center"/>
    </xf>
    <xf numFmtId="178" fontId="99" fillId="2" borderId="6" xfId="593" applyNumberFormat="1" applyFont="1" applyFill="1" applyBorder="1" applyAlignment="1">
      <alignment horizontal="right" vertical="center"/>
    </xf>
    <xf numFmtId="178" fontId="99" fillId="2" borderId="9" xfId="593" applyNumberFormat="1" applyFont="1" applyFill="1" applyBorder="1" applyAlignment="1">
      <alignment horizontal="right" vertical="center"/>
    </xf>
    <xf numFmtId="178" fontId="99" fillId="4" borderId="2" xfId="590" applyNumberFormat="1" applyFont="1" applyFill="1" applyBorder="1" applyAlignment="1">
      <alignment horizontal="right" vertical="center"/>
    </xf>
    <xf numFmtId="176" fontId="105" fillId="0" borderId="2" xfId="995" applyNumberFormat="1" applyFont="1" applyBorder="1" applyAlignment="1">
      <alignment vertical="center"/>
    </xf>
    <xf numFmtId="176" fontId="100" fillId="0" borderId="2" xfId="995" applyNumberFormat="1" applyFont="1" applyBorder="1" applyAlignment="1">
      <alignment vertical="center"/>
    </xf>
    <xf numFmtId="176" fontId="95" fillId="0" borderId="2" xfId="13" applyNumberFormat="1" applyFont="1" applyBorder="1" applyAlignment="1">
      <alignment horizontal="right" vertical="center" wrapText="1"/>
    </xf>
    <xf numFmtId="176" fontId="92" fillId="0" borderId="2" xfId="13" applyNumberFormat="1" applyFont="1" applyBorder="1" applyAlignment="1">
      <alignment horizontal="right" vertical="center" wrapText="1"/>
    </xf>
    <xf numFmtId="183" fontId="98" fillId="4" borderId="2" xfId="708" applyNumberFormat="1" applyFont="1" applyFill="1" applyBorder="1" applyAlignment="1" applyProtection="1">
      <alignment vertical="center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10" fontId="27" fillId="0" borderId="2" xfId="1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178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178" fontId="27" fillId="0" borderId="8" xfId="0" applyNumberFormat="1" applyFont="1" applyFill="1" applyBorder="1" applyAlignment="1">
      <alignment horizontal="center" vertical="center" wrapText="1"/>
    </xf>
    <xf numFmtId="0" fontId="26" fillId="3" borderId="0" xfId="708" applyNumberFormat="1" applyFont="1" applyFill="1" applyAlignment="1" applyProtection="1">
      <alignment horizontal="center" vertical="center"/>
    </xf>
    <xf numFmtId="0" fontId="19" fillId="0" borderId="0" xfId="708" applyNumberFormat="1" applyFont="1" applyFill="1" applyAlignment="1" applyProtection="1">
      <alignment horizontal="right" vertical="center"/>
    </xf>
    <xf numFmtId="183" fontId="27" fillId="4" borderId="3" xfId="708" applyNumberFormat="1" applyFont="1" applyFill="1" applyBorder="1" applyAlignment="1" applyProtection="1">
      <alignment horizontal="center" vertical="center"/>
    </xf>
    <xf numFmtId="183" fontId="27" fillId="4" borderId="5" xfId="708" applyNumberFormat="1" applyFont="1" applyFill="1" applyBorder="1" applyAlignment="1" applyProtection="1">
      <alignment horizontal="center" vertical="center"/>
    </xf>
    <xf numFmtId="183" fontId="27" fillId="4" borderId="6" xfId="708" applyNumberFormat="1" applyFont="1" applyFill="1" applyBorder="1" applyAlignment="1" applyProtection="1">
      <alignment horizontal="center" vertical="center"/>
    </xf>
    <xf numFmtId="183" fontId="27" fillId="4" borderId="3" xfId="708" applyNumberFormat="1" applyFont="1" applyFill="1" applyBorder="1" applyAlignment="1" applyProtection="1">
      <alignment horizontal="left" vertical="center"/>
    </xf>
    <xf numFmtId="183" fontId="27" fillId="4" borderId="6" xfId="708" applyNumberFormat="1" applyFont="1" applyFill="1" applyBorder="1" applyAlignment="1" applyProtection="1">
      <alignment horizontal="left" vertical="center"/>
    </xf>
    <xf numFmtId="0" fontId="27" fillId="4" borderId="1" xfId="708" applyNumberFormat="1" applyFont="1" applyFill="1" applyBorder="1" applyAlignment="1" applyProtection="1">
      <alignment horizontal="center" vertical="center"/>
    </xf>
    <xf numFmtId="0" fontId="27" fillId="4" borderId="7" xfId="708" applyNumberFormat="1" applyFont="1" applyFill="1" applyBorder="1" applyAlignment="1" applyProtection="1">
      <alignment horizontal="center" vertical="center"/>
    </xf>
    <xf numFmtId="0" fontId="27" fillId="4" borderId="8" xfId="708" applyNumberFormat="1" applyFont="1" applyFill="1" applyBorder="1" applyAlignment="1" applyProtection="1">
      <alignment horizontal="center" vertical="center"/>
    </xf>
    <xf numFmtId="183" fontId="27" fillId="4" borderId="1" xfId="708" applyNumberFormat="1" applyFont="1" applyFill="1" applyBorder="1" applyAlignment="1" applyProtection="1">
      <alignment horizontal="center" vertical="center"/>
    </xf>
    <xf numFmtId="183" fontId="27" fillId="4" borderId="8" xfId="708" applyNumberFormat="1" applyFont="1" applyFill="1" applyBorder="1" applyAlignment="1" applyProtection="1">
      <alignment horizontal="center" vertical="center"/>
    </xf>
    <xf numFmtId="0" fontId="20" fillId="0" borderId="0" xfId="589" applyFont="1" applyAlignment="1">
      <alignment horizontal="center" vertical="center" wrapText="1"/>
    </xf>
    <xf numFmtId="0" fontId="8" fillId="0" borderId="0" xfId="737" applyFont="1" applyFill="1" applyBorder="1" applyAlignment="1">
      <alignment horizontal="center" vertical="center"/>
    </xf>
    <xf numFmtId="0" fontId="20" fillId="7" borderId="0" xfId="5" applyFont="1" applyFill="1" applyBorder="1" applyAlignment="1">
      <alignment horizontal="center" vertical="center" wrapText="1"/>
    </xf>
    <xf numFmtId="0" fontId="45" fillId="0" borderId="0" xfId="5" applyFont="1" applyAlignment="1">
      <alignment horizontal="left" vertical="center" wrapText="1"/>
    </xf>
    <xf numFmtId="10" fontId="27" fillId="0" borderId="2" xfId="404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NumberFormat="1" applyFont="1" applyFill="1" applyBorder="1" applyAlignment="1" applyProtection="1">
      <alignment horizontal="center" vertical="center"/>
    </xf>
    <xf numFmtId="0" fontId="9" fillId="5" borderId="8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3" borderId="0" xfId="708" applyNumberFormat="1" applyFont="1" applyFill="1" applyAlignment="1" applyProtection="1">
      <alignment horizontal="center" vertical="center"/>
    </xf>
    <xf numFmtId="183" fontId="21" fillId="4" borderId="3" xfId="708" applyNumberFormat="1" applyFont="1" applyFill="1" applyBorder="1" applyAlignment="1" applyProtection="1">
      <alignment horizontal="center" vertical="center"/>
    </xf>
    <xf numFmtId="183" fontId="21" fillId="4" borderId="5" xfId="708" applyNumberFormat="1" applyFont="1" applyFill="1" applyBorder="1" applyAlignment="1" applyProtection="1">
      <alignment horizontal="center" vertical="center"/>
    </xf>
    <xf numFmtId="183" fontId="21" fillId="4" borderId="6" xfId="708" applyNumberFormat="1" applyFont="1" applyFill="1" applyBorder="1" applyAlignment="1" applyProtection="1">
      <alignment horizontal="center" vertical="center"/>
    </xf>
    <xf numFmtId="183" fontId="21" fillId="4" borderId="3" xfId="708" applyNumberFormat="1" applyFont="1" applyFill="1" applyBorder="1" applyAlignment="1" applyProtection="1">
      <alignment horizontal="left" vertical="center"/>
    </xf>
    <xf numFmtId="183" fontId="21" fillId="4" borderId="6" xfId="708" applyNumberFormat="1" applyFont="1" applyFill="1" applyBorder="1" applyAlignment="1" applyProtection="1">
      <alignment horizontal="left" vertical="center"/>
    </xf>
    <xf numFmtId="0" fontId="21" fillId="4" borderId="1" xfId="708" applyNumberFormat="1" applyFont="1" applyFill="1" applyBorder="1" applyAlignment="1" applyProtection="1">
      <alignment horizontal="center" vertical="center"/>
    </xf>
    <xf numFmtId="0" fontId="21" fillId="4" borderId="7" xfId="708" applyNumberFormat="1" applyFont="1" applyFill="1" applyBorder="1" applyAlignment="1" applyProtection="1">
      <alignment horizontal="center" vertical="center"/>
    </xf>
    <xf numFmtId="0" fontId="21" fillId="4" borderId="8" xfId="708" applyNumberFormat="1" applyFont="1" applyFill="1" applyBorder="1" applyAlignment="1" applyProtection="1">
      <alignment horizontal="center" vertical="center"/>
    </xf>
    <xf numFmtId="183" fontId="21" fillId="4" borderId="1" xfId="708" applyNumberFormat="1" applyFont="1" applyFill="1" applyBorder="1" applyAlignment="1" applyProtection="1">
      <alignment horizontal="center" vertical="center"/>
    </xf>
    <xf numFmtId="183" fontId="21" fillId="4" borderId="8" xfId="708" applyNumberFormat="1" applyFont="1" applyFill="1" applyBorder="1" applyAlignment="1" applyProtection="1">
      <alignment horizontal="center" vertical="center"/>
    </xf>
    <xf numFmtId="178" fontId="21" fillId="4" borderId="1" xfId="708" applyNumberFormat="1" applyFont="1" applyFill="1" applyBorder="1" applyAlignment="1" applyProtection="1">
      <alignment horizontal="center" vertical="center"/>
    </xf>
    <xf numFmtId="178" fontId="21" fillId="4" borderId="8" xfId="708" applyNumberFormat="1" applyFont="1" applyFill="1" applyBorder="1" applyAlignment="1" applyProtection="1">
      <alignment horizontal="center" vertical="center"/>
    </xf>
    <xf numFmtId="0" fontId="20" fillId="0" borderId="0" xfId="244" applyFont="1" applyFill="1" applyAlignment="1">
      <alignment horizontal="center" vertical="center"/>
    </xf>
    <xf numFmtId="0" fontId="26" fillId="0" borderId="0" xfId="5" applyFont="1" applyFill="1" applyBorder="1" applyAlignment="1">
      <alignment horizontal="center" vertical="center" wrapText="1"/>
    </xf>
    <xf numFmtId="0" fontId="78" fillId="7" borderId="0" xfId="5" applyFont="1" applyFill="1" applyBorder="1" applyAlignment="1">
      <alignment horizontal="center" vertical="center" wrapText="1"/>
    </xf>
    <xf numFmtId="0" fontId="8" fillId="0" borderId="0" xfId="731" applyFont="1" applyFill="1" applyAlignment="1">
      <alignment horizontal="center" vertical="center" wrapText="1"/>
    </xf>
    <xf numFmtId="0" fontId="6" fillId="0" borderId="4" xfId="731" applyFill="1" applyBorder="1" applyAlignment="1">
      <alignment horizontal="center"/>
    </xf>
    <xf numFmtId="0" fontId="29" fillId="0" borderId="0" xfId="731" applyFont="1" applyAlignment="1">
      <alignment horizontal="center" vertical="center"/>
    </xf>
    <xf numFmtId="0" fontId="26" fillId="0" borderId="0" xfId="731" applyNumberFormat="1" applyFont="1" applyFill="1" applyBorder="1" applyAlignment="1" applyProtection="1">
      <alignment horizontal="center" vertical="center" wrapText="1"/>
    </xf>
    <xf numFmtId="49" fontId="9" fillId="0" borderId="1" xfId="731" applyNumberFormat="1" applyFont="1" applyFill="1" applyBorder="1" applyAlignment="1" applyProtection="1">
      <alignment horizontal="center" vertical="center"/>
    </xf>
    <xf numFmtId="49" fontId="9" fillId="0" borderId="8" xfId="731" applyNumberFormat="1" applyFont="1" applyFill="1" applyBorder="1" applyAlignment="1" applyProtection="1">
      <alignment horizontal="center" vertical="center"/>
    </xf>
    <xf numFmtId="49" fontId="9" fillId="29" borderId="1" xfId="731" applyNumberFormat="1" applyFont="1" applyFill="1" applyBorder="1" applyAlignment="1" applyProtection="1">
      <alignment horizontal="center" vertical="center"/>
    </xf>
    <xf numFmtId="49" fontId="9" fillId="29" borderId="8" xfId="731" applyNumberFormat="1" applyFont="1" applyFill="1" applyBorder="1" applyAlignment="1" applyProtection="1">
      <alignment horizontal="center" vertical="center"/>
    </xf>
    <xf numFmtId="0" fontId="27" fillId="0" borderId="1" xfId="731" applyNumberFormat="1" applyFont="1" applyFill="1" applyBorder="1" applyAlignment="1" applyProtection="1">
      <alignment horizontal="center" vertical="center" wrapText="1"/>
    </xf>
    <xf numFmtId="0" fontId="27" fillId="0" borderId="8" xfId="731" applyNumberFormat="1" applyFont="1" applyFill="1" applyBorder="1" applyAlignment="1" applyProtection="1">
      <alignment horizontal="center" vertical="center" wrapText="1"/>
    </xf>
    <xf numFmtId="0" fontId="27" fillId="0" borderId="1" xfId="731" applyFont="1" applyFill="1" applyBorder="1" applyAlignment="1">
      <alignment horizontal="center" vertical="center" wrapText="1"/>
    </xf>
    <xf numFmtId="0" fontId="27" fillId="0" borderId="8" xfId="731" applyFont="1" applyFill="1" applyBorder="1" applyAlignment="1">
      <alignment horizontal="center" vertical="center" wrapText="1"/>
    </xf>
    <xf numFmtId="183" fontId="27" fillId="4" borderId="36" xfId="708" applyNumberFormat="1" applyFont="1" applyFill="1" applyBorder="1" applyAlignment="1" applyProtection="1">
      <alignment horizontal="center" vertical="center"/>
    </xf>
    <xf numFmtId="183" fontId="27" fillId="4" borderId="34" xfId="708" applyNumberFormat="1" applyFont="1" applyFill="1" applyBorder="1" applyAlignment="1" applyProtection="1">
      <alignment horizontal="center" vertical="center"/>
    </xf>
    <xf numFmtId="183" fontId="27" fillId="4" borderId="33" xfId="708" applyNumberFormat="1" applyFont="1" applyFill="1" applyBorder="1" applyAlignment="1" applyProtection="1">
      <alignment horizontal="center" vertical="center"/>
    </xf>
    <xf numFmtId="183" fontId="27" fillId="4" borderId="32" xfId="708" applyNumberFormat="1" applyFont="1" applyFill="1" applyBorder="1" applyAlignment="1" applyProtection="1">
      <alignment horizontal="center" vertical="center"/>
    </xf>
    <xf numFmtId="0" fontId="20" fillId="0" borderId="0" xfId="590" applyFont="1" applyAlignment="1">
      <alignment horizontal="center" vertical="center" wrapText="1"/>
    </xf>
    <xf numFmtId="0" fontId="15" fillId="0" borderId="4" xfId="731" applyFont="1" applyBorder="1" applyAlignment="1">
      <alignment horizontal="center"/>
    </xf>
    <xf numFmtId="0" fontId="21" fillId="0" borderId="1" xfId="731" applyFont="1" applyFill="1" applyBorder="1" applyAlignment="1">
      <alignment horizontal="center" vertical="center"/>
    </xf>
    <xf numFmtId="0" fontId="21" fillId="0" borderId="8" xfId="731" applyFont="1" applyFill="1" applyBorder="1" applyAlignment="1">
      <alignment horizontal="center" vertical="center"/>
    </xf>
    <xf numFmtId="0" fontId="21" fillId="0" borderId="32" xfId="731" applyNumberFormat="1" applyFont="1" applyFill="1" applyBorder="1" applyAlignment="1" applyProtection="1">
      <alignment horizontal="center" vertical="center" wrapText="1"/>
      <protection locked="0"/>
    </xf>
    <xf numFmtId="183" fontId="21" fillId="4" borderId="41" xfId="708" applyNumberFormat="1" applyFont="1" applyFill="1" applyBorder="1" applyAlignment="1" applyProtection="1">
      <alignment horizontal="center" vertical="center"/>
    </xf>
    <xf numFmtId="183" fontId="21" fillId="4" borderId="7" xfId="708" applyNumberFormat="1" applyFont="1" applyFill="1" applyBorder="1" applyAlignment="1" applyProtection="1">
      <alignment horizontal="center" vertical="center"/>
    </xf>
    <xf numFmtId="183" fontId="21" fillId="4" borderId="26" xfId="708" applyNumberFormat="1" applyFont="1" applyFill="1" applyBorder="1" applyAlignment="1" applyProtection="1">
      <alignment horizontal="center" vertical="center"/>
    </xf>
  </cellXfs>
  <cellStyles count="3400">
    <cellStyle name="_ET_STYLE_NoName_00_" xfId="26"/>
    <cellStyle name="0,0_x000d__x000a_NA_x000d__x000a_" xfId="32"/>
    <cellStyle name="0,0_x000d__x000a_NA_x000d__x000a_ 2" xfId="81"/>
    <cellStyle name="0,0_x000d__x000a_NA_x000d__x000a_ 2 2" xfId="38"/>
    <cellStyle name="0,0_x000d__x000a_NA_x000d__x000a_ 2 2 2" xfId="1676"/>
    <cellStyle name="0,0_x000d__x000a_NA_x000d__x000a_ 2 3" xfId="72"/>
    <cellStyle name="0,0_x000d__x000a_NA_x000d__x000a_ 2 3 2" xfId="1675"/>
    <cellStyle name="0,0_x000d__x000a_NA_x000d__x000a_ 2 4" xfId="1674"/>
    <cellStyle name="0,0_x000d__x000a_NA_x000d__x000a_ 2_2017年省对市(州)税收返还和转移支付预算" xfId="64"/>
    <cellStyle name="0,0_x000d__x000a_NA_x000d__x000a_ 3" xfId="82"/>
    <cellStyle name="0,0_x000d__x000a_NA_x000d__x000a_ 3 2" xfId="1673"/>
    <cellStyle name="0,0_x000d__x000a_NA_x000d__x000a_ 4" xfId="84"/>
    <cellStyle name="0,0_x000d__x000a_NA_x000d__x000a_ 4 2" xfId="2249"/>
    <cellStyle name="0,0_x000d__x000a_NA_x000d__x000a_ 5" xfId="2250"/>
    <cellStyle name="0,0_x000d__x000a_NA_x000d__x000a__2017年省对市(州)税收返还和转移支付预算" xfId="51"/>
    <cellStyle name="20% - Accent1" xfId="89"/>
    <cellStyle name="20% - Accent1 2" xfId="66"/>
    <cellStyle name="20% - Accent1 2 2" xfId="2136"/>
    <cellStyle name="20% - Accent1 2 3" xfId="1137"/>
    <cellStyle name="20% - Accent1 3" xfId="2206"/>
    <cellStyle name="20% - Accent1 4" xfId="1136"/>
    <cellStyle name="20% - Accent1_2016年四川省省级一般公共预算支出执行情况表" xfId="7"/>
    <cellStyle name="20% - Accent2" xfId="56"/>
    <cellStyle name="20% - Accent2 2" xfId="46"/>
    <cellStyle name="20% - Accent2 2 2" xfId="2194"/>
    <cellStyle name="20% - Accent2 2 3" xfId="1139"/>
    <cellStyle name="20% - Accent2 3" xfId="2143"/>
    <cellStyle name="20% - Accent2 4" xfId="1138"/>
    <cellStyle name="20% - Accent2_2016年四川省省级一般公共预算支出执行情况表" xfId="43"/>
    <cellStyle name="20% - Accent3" xfId="61"/>
    <cellStyle name="20% - Accent3 2" xfId="49"/>
    <cellStyle name="20% - Accent3 2 2" xfId="2192"/>
    <cellStyle name="20% - Accent3 2 3" xfId="1141"/>
    <cellStyle name="20% - Accent3 3" xfId="2139"/>
    <cellStyle name="20% - Accent3 4" xfId="1140"/>
    <cellStyle name="20% - Accent3_2016年四川省省级一般公共预算支出执行情况表" xfId="92"/>
    <cellStyle name="20% - Accent4" xfId="94"/>
    <cellStyle name="20% - Accent4 2" xfId="95"/>
    <cellStyle name="20% - Accent4 2 2" xfId="2127"/>
    <cellStyle name="20% - Accent4 2 3" xfId="1143"/>
    <cellStyle name="20% - Accent4 3" xfId="2128"/>
    <cellStyle name="20% - Accent4 4" xfId="1142"/>
    <cellStyle name="20% - Accent4_2016年四川省省级一般公共预算支出执行情况表" xfId="96"/>
    <cellStyle name="20% - Accent5" xfId="97"/>
    <cellStyle name="20% - Accent5 2" xfId="100"/>
    <cellStyle name="20% - Accent5 2 2" xfId="2124"/>
    <cellStyle name="20% - Accent5 2 3" xfId="1145"/>
    <cellStyle name="20% - Accent5 3" xfId="2126"/>
    <cellStyle name="20% - Accent5 4" xfId="1144"/>
    <cellStyle name="20% - Accent5_2016年四川省省级一般公共预算支出执行情况表" xfId="102"/>
    <cellStyle name="20% - Accent6" xfId="104"/>
    <cellStyle name="20% - Accent6 2" xfId="105"/>
    <cellStyle name="20% - Accent6 2 2" xfId="2247"/>
    <cellStyle name="20% - Accent6 2 3" xfId="1147"/>
    <cellStyle name="20% - Accent6 3" xfId="2122"/>
    <cellStyle name="20% - Accent6 4" xfId="1146"/>
    <cellStyle name="20% - Accent6_2016年四川省省级一般公共预算支出执行情况表" xfId="107"/>
    <cellStyle name="20% - 强调文字颜色 1 2" xfId="108"/>
    <cellStyle name="20% - 强调文字颜色 1 2 2" xfId="110"/>
    <cellStyle name="20% - 强调文字颜色 1 2 2 2" xfId="113"/>
    <cellStyle name="20% - 强调文字颜色 1 2 2 2 2" xfId="2116"/>
    <cellStyle name="20% - 强调文字颜色 1 2 2 2 3" xfId="1150"/>
    <cellStyle name="20% - 强调文字颜色 1 2 2 3" xfId="115"/>
    <cellStyle name="20% - 强调文字颜色 1 2 2 3 2" xfId="2114"/>
    <cellStyle name="20% - 强调文字颜色 1 2 2 3 3" xfId="1151"/>
    <cellStyle name="20% - 强调文字颜色 1 2 2 4" xfId="2119"/>
    <cellStyle name="20% - 强调文字颜色 1 2 2 5" xfId="1149"/>
    <cellStyle name="20% - 强调文字颜色 1 2 2_2017年省对市(州)税收返还和转移支付预算" xfId="116"/>
    <cellStyle name="20% - 强调文字颜色 1 2 3" xfId="120"/>
    <cellStyle name="20% - 强调文字颜色 1 2 3 2" xfId="2112"/>
    <cellStyle name="20% - 强调文字颜色 1 2 3 3" xfId="1152"/>
    <cellStyle name="20% - 强调文字颜色 1 2 4" xfId="2121"/>
    <cellStyle name="20% - 强调文字颜色 1 2 5" xfId="1148"/>
    <cellStyle name="20% - 强调文字颜色 1 2_四川省2017年省对市（州）税收返还和转移支付分地区预算（草案）--社保处" xfId="122"/>
    <cellStyle name="20% - 强调文字颜色 1 3" xfId="2251"/>
    <cellStyle name="20% - 强调文字颜色 2 2" xfId="124"/>
    <cellStyle name="20% - 强调文字颜色 2 2 2" xfId="125"/>
    <cellStyle name="20% - 强调文字颜色 2 2 2 2" xfId="128"/>
    <cellStyle name="20% - 强调文字颜色 2 2 2 2 2" xfId="2097"/>
    <cellStyle name="20% - 强调文字颜色 2 2 2 2 3" xfId="1155"/>
    <cellStyle name="20% - 强调文字颜色 2 2 2 3" xfId="130"/>
    <cellStyle name="20% - 强调文字颜色 2 2 2 3 2" xfId="2095"/>
    <cellStyle name="20% - 强调文字颜色 2 2 2 3 3" xfId="1156"/>
    <cellStyle name="20% - 强调文字颜色 2 2 2 4" xfId="2109"/>
    <cellStyle name="20% - 强调文字颜色 2 2 2 5" xfId="1154"/>
    <cellStyle name="20% - 强调文字颜色 2 2 2_2017年省对市(州)税收返还和转移支付预算" xfId="131"/>
    <cellStyle name="20% - 强调文字颜色 2 2 3" xfId="132"/>
    <cellStyle name="20% - 强调文字颜色 2 2 3 2" xfId="2094"/>
    <cellStyle name="20% - 强调文字颜色 2 2 3 3" xfId="1157"/>
    <cellStyle name="20% - 强调文字颜色 2 2 4" xfId="2110"/>
    <cellStyle name="20% - 强调文字颜色 2 2 5" xfId="1153"/>
    <cellStyle name="20% - 强调文字颜色 2 2_四川省2017年省对市（州）税收返还和转移支付分地区预算（草案）--社保处" xfId="133"/>
    <cellStyle name="20% - 强调文字颜色 2 3" xfId="2252"/>
    <cellStyle name="20% - 强调文字颜色 3 2" xfId="137"/>
    <cellStyle name="20% - 强调文字颜色 3 2 2" xfId="140"/>
    <cellStyle name="20% - 强调文字颜色 3 2 2 2" xfId="142"/>
    <cellStyle name="20% - 强调文字颜色 3 2 2 2 2" xfId="2089"/>
    <cellStyle name="20% - 强调文字颜色 3 2 2 2 3" xfId="1160"/>
    <cellStyle name="20% - 强调文字颜色 3 2 2 3" xfId="87"/>
    <cellStyle name="20% - 强调文字颜色 3 2 2 3 2" xfId="2130"/>
    <cellStyle name="20% - 强调文字颜色 3 2 2 3 3" xfId="1161"/>
    <cellStyle name="20% - 强调文字颜色 3 2 2 4" xfId="2091"/>
    <cellStyle name="20% - 强调文字颜色 3 2 2 5" xfId="1159"/>
    <cellStyle name="20% - 强调文字颜色 3 2 2_2017年省对市(州)税收返还和转移支付预算" xfId="144"/>
    <cellStyle name="20% - 强调文字颜色 3 2 3" xfId="145"/>
    <cellStyle name="20% - 强调文字颜色 3 2 3 2" xfId="2087"/>
    <cellStyle name="20% - 强调文字颜色 3 2 3 3" xfId="1162"/>
    <cellStyle name="20% - 强调文字颜色 3 2 4" xfId="2093"/>
    <cellStyle name="20% - 强调文字颜色 3 2 5" xfId="1158"/>
    <cellStyle name="20% - 强调文字颜色 3 2_四川省2017年省对市（州）税收返还和转移支付分地区预算（草案）--社保处" xfId="146"/>
    <cellStyle name="20% - 强调文字颜色 3 3" xfId="2253"/>
    <cellStyle name="20% - 强调文字颜色 4 2" xfId="148"/>
    <cellStyle name="20% - 强调文字颜色 4 2 2" xfId="149"/>
    <cellStyle name="20% - 强调文字颜色 4 2 2 2" xfId="153"/>
    <cellStyle name="20% - 强调文字颜色 4 2 2 2 2" xfId="2082"/>
    <cellStyle name="20% - 强调文字颜色 4 2 2 2 3" xfId="1165"/>
    <cellStyle name="20% - 强调文字颜色 4 2 2 3" xfId="154"/>
    <cellStyle name="20% - 强调文字颜色 4 2 2 3 2" xfId="2081"/>
    <cellStyle name="20% - 强调文字颜色 4 2 2 3 3" xfId="1166"/>
    <cellStyle name="20% - 强调文字颜色 4 2 2 4" xfId="2084"/>
    <cellStyle name="20% - 强调文字颜色 4 2 2 5" xfId="1164"/>
    <cellStyle name="20% - 强调文字颜色 4 2 2_2017年省对市(州)税收返还和转移支付预算" xfId="156"/>
    <cellStyle name="20% - 强调文字颜色 4 2 3" xfId="158"/>
    <cellStyle name="20% - 强调文字颜色 4 2 3 2" xfId="2079"/>
    <cellStyle name="20% - 强调文字颜色 4 2 3 3" xfId="1167"/>
    <cellStyle name="20% - 强调文字颜色 4 2 4" xfId="2085"/>
    <cellStyle name="20% - 强调文字颜色 4 2 5" xfId="1163"/>
    <cellStyle name="20% - 强调文字颜色 4 2_四川省2017年省对市（州）税收返还和转移支付分地区预算（草案）--社保处" xfId="160"/>
    <cellStyle name="20% - 强调文字颜色 4 3" xfId="2254"/>
    <cellStyle name="20% - 强调文字颜色 5 2" xfId="161"/>
    <cellStyle name="20% - 强调文字颜色 5 2 2" xfId="162"/>
    <cellStyle name="20% - 强调文字颜色 5 2 2 2" xfId="163"/>
    <cellStyle name="20% - 强调文字颜色 5 2 2 2 2" xfId="2075"/>
    <cellStyle name="20% - 强调文字颜色 5 2 2 2 3" xfId="1170"/>
    <cellStyle name="20% - 强调文字颜色 5 2 2 3" xfId="166"/>
    <cellStyle name="20% - 强调文字颜色 5 2 2 3 2" xfId="2072"/>
    <cellStyle name="20% - 强调文字颜色 5 2 2 3 3" xfId="1171"/>
    <cellStyle name="20% - 强调文字颜色 5 2 2 4" xfId="2076"/>
    <cellStyle name="20% - 强调文字颜色 5 2 2 5" xfId="1169"/>
    <cellStyle name="20% - 强调文字颜色 5 2 2_2017年省对市(州)税收返还和转移支付预算" xfId="167"/>
    <cellStyle name="20% - 强调文字颜色 5 2 3" xfId="170"/>
    <cellStyle name="20% - 强调文字颜色 5 2 3 2" xfId="2070"/>
    <cellStyle name="20% - 强调文字颜色 5 2 3 3" xfId="1172"/>
    <cellStyle name="20% - 强调文字颜色 5 2 4" xfId="2077"/>
    <cellStyle name="20% - 强调文字颜色 5 2 5" xfId="1168"/>
    <cellStyle name="20% - 强调文字颜色 5 2_四川省2017年省对市（州）税收返还和转移支付分地区预算（草案）--社保处" xfId="172"/>
    <cellStyle name="20% - 强调文字颜色 5 3" xfId="2255"/>
    <cellStyle name="20% - 强调文字颜色 6 2" xfId="174"/>
    <cellStyle name="20% - 强调文字颜色 6 2 2" xfId="177"/>
    <cellStyle name="20% - 强调文字颜色 6 2 2 2" xfId="179"/>
    <cellStyle name="20% - 强调文字颜色 6 2 2 2 2" xfId="2063"/>
    <cellStyle name="20% - 强调文字颜色 6 2 2 2 3" xfId="1175"/>
    <cellStyle name="20% - 强调文字颜色 6 2 2 3" xfId="181"/>
    <cellStyle name="20% - 强调文字颜色 6 2 2 3 2" xfId="2061"/>
    <cellStyle name="20% - 强调文字颜色 6 2 2 3 3" xfId="1176"/>
    <cellStyle name="20% - 强调文字颜色 6 2 2 4" xfId="2065"/>
    <cellStyle name="20% - 强调文字颜色 6 2 2 5" xfId="1174"/>
    <cellStyle name="20% - 强调文字颜色 6 2 2_2017年省对市(州)税收返还和转移支付预算" xfId="183"/>
    <cellStyle name="20% - 强调文字颜色 6 2 3" xfId="185"/>
    <cellStyle name="20% - 强调文字颜色 6 2 3 2" xfId="2059"/>
    <cellStyle name="20% - 强调文字颜色 6 2 3 3" xfId="1177"/>
    <cellStyle name="20% - 强调文字颜色 6 2 4" xfId="2068"/>
    <cellStyle name="20% - 强调文字颜色 6 2 5" xfId="1173"/>
    <cellStyle name="20% - 强调文字颜色 6 2_四川省2017年省对市（州）税收返还和转移支付分地区预算（草案）--社保处" xfId="188"/>
    <cellStyle name="20% - 强调文字颜色 6 3" xfId="2256"/>
    <cellStyle name="40% - Accent1" xfId="190"/>
    <cellStyle name="40% - Accent1 2" xfId="191"/>
    <cellStyle name="40% - Accent1 2 2" xfId="2057"/>
    <cellStyle name="40% - Accent1 2 3" xfId="1179"/>
    <cellStyle name="40% - Accent1 3" xfId="2058"/>
    <cellStyle name="40% - Accent1 4" xfId="1178"/>
    <cellStyle name="40% - Accent1_2016年四川省省级一般公共预算支出执行情况表" xfId="62"/>
    <cellStyle name="40% - Accent2" xfId="192"/>
    <cellStyle name="40% - Accent2 2" xfId="193"/>
    <cellStyle name="40% - Accent2 2 2" xfId="2055"/>
    <cellStyle name="40% - Accent2 2 3" xfId="1181"/>
    <cellStyle name="40% - Accent2 3" xfId="2056"/>
    <cellStyle name="40% - Accent2 4" xfId="1180"/>
    <cellStyle name="40% - Accent2_2016年四川省省级一般公共预算支出执行情况表" xfId="99"/>
    <cellStyle name="40% - Accent3" xfId="195"/>
    <cellStyle name="40% - Accent3 2" xfId="196"/>
    <cellStyle name="40% - Accent3 2 2" xfId="2052"/>
    <cellStyle name="40% - Accent3 2 3" xfId="1183"/>
    <cellStyle name="40% - Accent3 3" xfId="2053"/>
    <cellStyle name="40% - Accent3 4" xfId="1182"/>
    <cellStyle name="40% - Accent3_2016年四川省省级一般公共预算支出执行情况表" xfId="199"/>
    <cellStyle name="40% - Accent4" xfId="200"/>
    <cellStyle name="40% - Accent4 2" xfId="129"/>
    <cellStyle name="40% - Accent4 2 2" xfId="2096"/>
    <cellStyle name="40% - Accent4 2 3" xfId="1185"/>
    <cellStyle name="40% - Accent4 3" xfId="2051"/>
    <cellStyle name="40% - Accent4 4" xfId="1184"/>
    <cellStyle name="40% - Accent4_2016年四川省省级一般公共预算支出执行情况表" xfId="202"/>
    <cellStyle name="40% - Accent5" xfId="204"/>
    <cellStyle name="40% - Accent5 2" xfId="207"/>
    <cellStyle name="40% - Accent5 2 2" xfId="2047"/>
    <cellStyle name="40% - Accent5 2 3" xfId="1187"/>
    <cellStyle name="40% - Accent5 3" xfId="2049"/>
    <cellStyle name="40% - Accent5 4" xfId="1186"/>
    <cellStyle name="40% - Accent5_2016年四川省省级一般公共预算支出执行情况表" xfId="208"/>
    <cellStyle name="40% - Accent6" xfId="210"/>
    <cellStyle name="40% - Accent6 2" xfId="212"/>
    <cellStyle name="40% - Accent6 2 2" xfId="2041"/>
    <cellStyle name="40% - Accent6 2 3" xfId="1189"/>
    <cellStyle name="40% - Accent6 3" xfId="2043"/>
    <cellStyle name="40% - Accent6 4" xfId="1188"/>
    <cellStyle name="40% - Accent6_2016年四川省省级一般公共预算支出执行情况表" xfId="214"/>
    <cellStyle name="40% - 强调文字颜色 1 2" xfId="215"/>
    <cellStyle name="40% - 强调文字颜色 1 2 2" xfId="217"/>
    <cellStyle name="40% - 强调文字颜色 1 2 2 2" xfId="218"/>
    <cellStyle name="40% - 强调文字颜色 1 2 2 2 2" xfId="2037"/>
    <cellStyle name="40% - 强调文字颜色 1 2 2 2 3" xfId="1192"/>
    <cellStyle name="40% - 强调文字颜色 1 2 2 3" xfId="219"/>
    <cellStyle name="40% - 强调文字颜色 1 2 2 3 2" xfId="2036"/>
    <cellStyle name="40% - 强调文字颜色 1 2 2 3 3" xfId="1193"/>
    <cellStyle name="40% - 强调文字颜色 1 2 2 4" xfId="2038"/>
    <cellStyle name="40% - 强调文字颜色 1 2 2 5" xfId="1191"/>
    <cellStyle name="40% - 强调文字颜色 1 2 2_2017年省对市(州)税收返还和转移支付预算" xfId="221"/>
    <cellStyle name="40% - 强调文字颜色 1 2 3" xfId="222"/>
    <cellStyle name="40% - 强调文字颜色 1 2 3 2" xfId="2035"/>
    <cellStyle name="40% - 强调文字颜色 1 2 3 3" xfId="1194"/>
    <cellStyle name="40% - 强调文字颜色 1 2 4" xfId="2040"/>
    <cellStyle name="40% - 强调文字颜色 1 2 5" xfId="1190"/>
    <cellStyle name="40% - 强调文字颜色 1 2_四川省2017年省对市（州）税收返还和转移支付分地区预算（草案）--社保处" xfId="224"/>
    <cellStyle name="40% - 强调文字颜色 1 3" xfId="2257"/>
    <cellStyle name="40% - 强调文字颜色 2 2" xfId="119"/>
    <cellStyle name="40% - 强调文字颜色 2 2 2" xfId="226"/>
    <cellStyle name="40% - 强调文字颜色 2 2 2 2" xfId="227"/>
    <cellStyle name="40% - 强调文字颜色 2 2 2 2 2" xfId="2031"/>
    <cellStyle name="40% - 强调文字颜色 2 2 2 2 3" xfId="1197"/>
    <cellStyle name="40% - 强调文字颜色 2 2 2 3" xfId="231"/>
    <cellStyle name="40% - 强调文字颜色 2 2 2 3 2" xfId="2026"/>
    <cellStyle name="40% - 强调文字颜色 2 2 2 3 3" xfId="1198"/>
    <cellStyle name="40% - 强调文字颜色 2 2 2 4" xfId="2032"/>
    <cellStyle name="40% - 强调文字颜色 2 2 2 5" xfId="1196"/>
    <cellStyle name="40% - 强调文字颜色 2 2 2_2017年省对市(州)税收返还和转移支付预算" xfId="233"/>
    <cellStyle name="40% - 强调文字颜色 2 2 3" xfId="234"/>
    <cellStyle name="40% - 强调文字颜色 2 2 3 2" xfId="2025"/>
    <cellStyle name="40% - 强调文字颜色 2 2 3 3" xfId="1199"/>
    <cellStyle name="40% - 强调文字颜色 2 2 4" xfId="2113"/>
    <cellStyle name="40% - 强调文字颜色 2 2 5" xfId="1195"/>
    <cellStyle name="40% - 强调文字颜色 2 2_四川省2017年省对市（州）税收返还和转移支付分地区预算（草案）--社保处" xfId="235"/>
    <cellStyle name="40% - 强调文字颜色 2 3" xfId="2258"/>
    <cellStyle name="40% - 强调文字颜色 3 2" xfId="237"/>
    <cellStyle name="40% - 强调文字颜色 3 2 2" xfId="239"/>
    <cellStyle name="40% - 强调文字颜色 3 2 2 2" xfId="241"/>
    <cellStyle name="40% - 强调文字颜色 3 2 2 2 2" xfId="2017"/>
    <cellStyle name="40% - 强调文字颜色 3 2 2 2 3" xfId="1202"/>
    <cellStyle name="40% - 强调文字颜色 3 2 2 3" xfId="242"/>
    <cellStyle name="40% - 强调文字颜色 3 2 2 3 2" xfId="2016"/>
    <cellStyle name="40% - 强调文字颜色 3 2 2 3 3" xfId="1203"/>
    <cellStyle name="40% - 强调文字颜色 3 2 2 4" xfId="2174"/>
    <cellStyle name="40% - 强调文字颜色 3 2 2 5" xfId="1201"/>
    <cellStyle name="40% - 强调文字颜色 3 2 2_2017年省对市(州)税收返还和转移支付预算" xfId="243"/>
    <cellStyle name="40% - 强调文字颜色 3 2 3" xfId="245"/>
    <cellStyle name="40% - 强调文字颜色 3 2 3 2" xfId="2015"/>
    <cellStyle name="40% - 强调文字颜色 3 2 3 3" xfId="1204"/>
    <cellStyle name="40% - 强调文字颜色 3 2 4" xfId="2018"/>
    <cellStyle name="40% - 强调文字颜色 3 2 5" xfId="1200"/>
    <cellStyle name="40% - 强调文字颜色 3 2_四川省2017年省对市（州）税收返还和转移支付分地区预算（草案）--社保处" xfId="248"/>
    <cellStyle name="40% - 强调文字颜色 3 3" xfId="2259"/>
    <cellStyle name="40% - 强调文字颜色 4 2" xfId="40"/>
    <cellStyle name="40% - 强调文字颜色 4 2 2" xfId="250"/>
    <cellStyle name="40% - 强调文字颜色 4 2 2 2" xfId="252"/>
    <cellStyle name="40% - 强调文字颜色 4 2 2 2 2" xfId="2011"/>
    <cellStyle name="40% - 强调文字颜色 4 2 2 2 3" xfId="1207"/>
    <cellStyle name="40% - 强调文字颜色 4 2 2 3" xfId="253"/>
    <cellStyle name="40% - 强调文字颜色 4 2 2 3 2" xfId="2010"/>
    <cellStyle name="40% - 强调文字颜色 4 2 2 3 3" xfId="1208"/>
    <cellStyle name="40% - 强调文字颜色 4 2 2 4" xfId="2012"/>
    <cellStyle name="40% - 强调文字颜色 4 2 2 5" xfId="1206"/>
    <cellStyle name="40% - 强调文字颜色 4 2 2_2017年省对市(州)税收返还和转移支付预算" xfId="255"/>
    <cellStyle name="40% - 强调文字颜色 4 2 3" xfId="159"/>
    <cellStyle name="40% - 强调文字颜色 4 2 3 2" xfId="2078"/>
    <cellStyle name="40% - 强调文字颜色 4 2 3 3" xfId="1209"/>
    <cellStyle name="40% - 强调文字颜色 4 2 4" xfId="2145"/>
    <cellStyle name="40% - 强调文字颜色 4 2 5" xfId="1205"/>
    <cellStyle name="40% - 强调文字颜色 4 2_四川省2017年省对市（州）税收返还和转移支付分地区预算（草案）--社保处" xfId="257"/>
    <cellStyle name="40% - 强调文字颜色 4 3" xfId="2260"/>
    <cellStyle name="40% - 强调文字颜色 5 2" xfId="259"/>
    <cellStyle name="40% - 强调文字颜色 5 2 2" xfId="261"/>
    <cellStyle name="40% - 强调文字颜色 5 2 2 2" xfId="263"/>
    <cellStyle name="40% - 强调文字颜色 5 2 2 2 2" xfId="2004"/>
    <cellStyle name="40% - 强调文字颜色 5 2 2 2 3" xfId="1212"/>
    <cellStyle name="40% - 强调文字颜色 5 2 2 3" xfId="264"/>
    <cellStyle name="40% - 强调文字颜色 5 2 2 3 2" xfId="2003"/>
    <cellStyle name="40% - 强调文字颜色 5 2 2 3 3" xfId="1213"/>
    <cellStyle name="40% - 强调文字颜色 5 2 2 4" xfId="2006"/>
    <cellStyle name="40% - 强调文字颜色 5 2 2 5" xfId="1211"/>
    <cellStyle name="40% - 强调文字颜色 5 2 2_2017年省对市(州)税收返还和转移支付预算" xfId="152"/>
    <cellStyle name="40% - 强调文字颜色 5 2 3" xfId="265"/>
    <cellStyle name="40% - 强调文字颜色 5 2 3 2" xfId="2002"/>
    <cellStyle name="40% - 强调文字颜色 5 2 3 3" xfId="1214"/>
    <cellStyle name="40% - 强调文字颜色 5 2 4" xfId="2007"/>
    <cellStyle name="40% - 强调文字颜色 5 2 5" xfId="1210"/>
    <cellStyle name="40% - 强调文字颜色 5 2_四川省2017年省对市（州）税收返还和转移支付分地区预算（草案）--社保处" xfId="267"/>
    <cellStyle name="40% - 强调文字颜色 5 3" xfId="2261"/>
    <cellStyle name="40% - 强调文字颜色 6 2" xfId="268"/>
    <cellStyle name="40% - 强调文字颜色 6 2 2" xfId="269"/>
    <cellStyle name="40% - 强调文字颜色 6 2 2 2" xfId="270"/>
    <cellStyle name="40% - 强调文字颜色 6 2 2 2 2" xfId="1999"/>
    <cellStyle name="40% - 强调文字颜色 6 2 2 2 3" xfId="1217"/>
    <cellStyle name="40% - 强调文字颜色 6 2 2 3" xfId="216"/>
    <cellStyle name="40% - 强调文字颜色 6 2 2 3 2" xfId="2039"/>
    <cellStyle name="40% - 强调文字颜色 6 2 2 3 3" xfId="1218"/>
    <cellStyle name="40% - 强调文字颜色 6 2 2 4" xfId="2000"/>
    <cellStyle name="40% - 强调文字颜色 6 2 2 5" xfId="1216"/>
    <cellStyle name="40% - 强调文字颜色 6 2 2_2017年省对市(州)税收返还和转移支付预算" xfId="272"/>
    <cellStyle name="40% - 强调文字颜色 6 2 3" xfId="273"/>
    <cellStyle name="40% - 强调文字颜色 6 2 3 2" xfId="1997"/>
    <cellStyle name="40% - 强调文字颜色 6 2 3 3" xfId="1219"/>
    <cellStyle name="40% - 强调文字颜色 6 2 4" xfId="2001"/>
    <cellStyle name="40% - 强调文字颜色 6 2 5" xfId="1215"/>
    <cellStyle name="40% - 强调文字颜色 6 2_四川省2017年省对市（州）税收返还和转移支付分地区预算（草案）--社保处" xfId="274"/>
    <cellStyle name="40% - 强调文字颜色 6 3" xfId="2262"/>
    <cellStyle name="60% - Accent1" xfId="276"/>
    <cellStyle name="60% - Accent1 2" xfId="277"/>
    <cellStyle name="60% - Accent1 2 2" xfId="1994"/>
    <cellStyle name="60% - Accent1 2 3" xfId="1221"/>
    <cellStyle name="60% - Accent1 3" xfId="1995"/>
    <cellStyle name="60% - Accent1 4" xfId="1220"/>
    <cellStyle name="60% - Accent1_收入" xfId="2263"/>
    <cellStyle name="60% - Accent2" xfId="278"/>
    <cellStyle name="60% - Accent2 2" xfId="281"/>
    <cellStyle name="60% - Accent2 2 2" xfId="1991"/>
    <cellStyle name="60% - Accent2 2 3" xfId="1223"/>
    <cellStyle name="60% - Accent2 3" xfId="1993"/>
    <cellStyle name="60% - Accent2 4" xfId="1222"/>
    <cellStyle name="60% - Accent2_收入" xfId="2264"/>
    <cellStyle name="60% - Accent3" xfId="283"/>
    <cellStyle name="60% - Accent3 2" xfId="286"/>
    <cellStyle name="60% - Accent3 2 2" xfId="1987"/>
    <cellStyle name="60% - Accent3 2 3" xfId="1225"/>
    <cellStyle name="60% - Accent3 3" xfId="1990"/>
    <cellStyle name="60% - Accent3 4" xfId="1224"/>
    <cellStyle name="60% - Accent3_收入" xfId="2265"/>
    <cellStyle name="60% - Accent4" xfId="289"/>
    <cellStyle name="60% - Accent4 2" xfId="290"/>
    <cellStyle name="60% - Accent4 2 2" xfId="1985"/>
    <cellStyle name="60% - Accent4 2 3" xfId="1227"/>
    <cellStyle name="60% - Accent4 3" xfId="1986"/>
    <cellStyle name="60% - Accent4 4" xfId="1226"/>
    <cellStyle name="60% - Accent4_收入" xfId="2266"/>
    <cellStyle name="60% - Accent5" xfId="292"/>
    <cellStyle name="60% - Accent5 2" xfId="295"/>
    <cellStyle name="60% - Accent5 2 2" xfId="1980"/>
    <cellStyle name="60% - Accent5 2 3" xfId="1229"/>
    <cellStyle name="60% - Accent5 3" xfId="1983"/>
    <cellStyle name="60% - Accent5 4" xfId="1228"/>
    <cellStyle name="60% - Accent5_收入" xfId="2267"/>
    <cellStyle name="60% - Accent6" xfId="297"/>
    <cellStyle name="60% - Accent6 2" xfId="271"/>
    <cellStyle name="60% - Accent6 2 2" xfId="1998"/>
    <cellStyle name="60% - Accent6 2 3" xfId="1231"/>
    <cellStyle name="60% - Accent6 3" xfId="1979"/>
    <cellStyle name="60% - Accent6 4" xfId="1230"/>
    <cellStyle name="60% - Accent6_收入" xfId="2268"/>
    <cellStyle name="60% - 强调文字颜色 1 2" xfId="299"/>
    <cellStyle name="60% - 强调文字颜色 1 2 2" xfId="301"/>
    <cellStyle name="60% - 强调文字颜色 1 2 2 2" xfId="302"/>
    <cellStyle name="60% - 强调文字颜色 1 2 2 2 2" xfId="1976"/>
    <cellStyle name="60% - 强调文字颜色 1 2 2 2 3" xfId="1234"/>
    <cellStyle name="60% - 强调文字颜色 1 2 2 3" xfId="293"/>
    <cellStyle name="60% - 强调文字颜色 1 2 2 3 2" xfId="1982"/>
    <cellStyle name="60% - 强调文字颜色 1 2 2 3 3" xfId="1235"/>
    <cellStyle name="60% - 强调文字颜色 1 2 2 4" xfId="1977"/>
    <cellStyle name="60% - 强调文字颜色 1 2 2 5" xfId="1233"/>
    <cellStyle name="60% - 强调文字颜色 1 2 2_2017年省对市(州)税收返还和转移支付预算" xfId="21"/>
    <cellStyle name="60% - 强调文字颜色 1 2 3" xfId="304"/>
    <cellStyle name="60% - 强调文字颜色 1 2 3 2" xfId="1974"/>
    <cellStyle name="60% - 强调文字颜色 1 2 3 3" xfId="1236"/>
    <cellStyle name="60% - 强调文字颜色 1 2 4" xfId="1978"/>
    <cellStyle name="60% - 强调文字颜色 1 2 5" xfId="1232"/>
    <cellStyle name="60% - 强调文字颜色 1 2_四川省2017年省对市（州）税收返还和转移支付分地区预算（草案）--社保处" xfId="305"/>
    <cellStyle name="60% - 强调文字颜色 1 3" xfId="2269"/>
    <cellStyle name="60% - 强调文字颜色 2 2" xfId="307"/>
    <cellStyle name="60% - 强调文字颜色 2 2 2" xfId="29"/>
    <cellStyle name="60% - 强调文字颜色 2 2 2 2" xfId="33"/>
    <cellStyle name="60% - 强调文字颜色 2 2 2 2 2" xfId="2150"/>
    <cellStyle name="60% - 强调文字颜色 2 2 2 2 3" xfId="1239"/>
    <cellStyle name="60% - 强调文字颜色 2 2 2 3" xfId="35"/>
    <cellStyle name="60% - 强调文字颜色 2 2 2 3 2" xfId="2148"/>
    <cellStyle name="60% - 强调文字颜色 2 2 2 3 3" xfId="1240"/>
    <cellStyle name="60% - 强调文字颜色 2 2 2 4" xfId="2151"/>
    <cellStyle name="60% - 强调文字颜色 2 2 2 5" xfId="1238"/>
    <cellStyle name="60% - 强调文字颜色 2 2 2_2017年省对市(州)税收返还和转移支付预算" xfId="296"/>
    <cellStyle name="60% - 强调文字颜色 2 2 3" xfId="308"/>
    <cellStyle name="60% - 强调文字颜色 2 2 3 2" xfId="1971"/>
    <cellStyle name="60% - 强调文字颜色 2 2 3 3" xfId="1241"/>
    <cellStyle name="60% - 强调文字颜色 2 2 4" xfId="1972"/>
    <cellStyle name="60% - 强调文字颜色 2 2 5" xfId="1237"/>
    <cellStyle name="60% - 强调文字颜色 2 2_四川省2017年省对市（州）税收返还和转移支付分地区预算（草案）--社保处" xfId="310"/>
    <cellStyle name="60% - 强调文字颜色 2 3" xfId="2270"/>
    <cellStyle name="60% - 强调文字颜色 3 2" xfId="311"/>
    <cellStyle name="60% - 强调文字颜色 3 2 2" xfId="52"/>
    <cellStyle name="60% - 强调文字颜色 3 2 2 2" xfId="45"/>
    <cellStyle name="60% - 强调文字颜色 3 2 2 2 2" xfId="2195"/>
    <cellStyle name="60% - 强调文字颜色 3 2 2 2 3" xfId="1244"/>
    <cellStyle name="60% - 强调文字颜色 3 2 2 3" xfId="312"/>
    <cellStyle name="60% - 强调文字颜色 3 2 2 3 2" xfId="1969"/>
    <cellStyle name="60% - 强调文字颜色 3 2 2 3 3" xfId="1245"/>
    <cellStyle name="60% - 强调文字颜色 3 2 2 4" xfId="2191"/>
    <cellStyle name="60% - 强调文字颜色 3 2 2 5" xfId="1243"/>
    <cellStyle name="60% - 强调文字颜色 3 2 2_2017年省对市(州)税收返还和转移支付预算" xfId="315"/>
    <cellStyle name="60% - 强调文字颜色 3 2 3" xfId="60"/>
    <cellStyle name="60% - 强调文字颜色 3 2 3 2" xfId="2140"/>
    <cellStyle name="60% - 强调文字颜色 3 2 3 3" xfId="1246"/>
    <cellStyle name="60% - 强调文字颜色 3 2 4" xfId="1970"/>
    <cellStyle name="60% - 强调文字颜色 3 2 5" xfId="1242"/>
    <cellStyle name="60% - 强调文字颜色 3 2_四川省2017年省对市（州）税收返还和转移支付分地区预算（草案）--社保处" xfId="42"/>
    <cellStyle name="60% - 强调文字颜色 3 3" xfId="2271"/>
    <cellStyle name="60% - 强调文字颜色 4 2" xfId="316"/>
    <cellStyle name="60% - 强调文字颜色 4 2 2" xfId="247"/>
    <cellStyle name="60% - 强调文字颜色 4 2 2 2" xfId="19"/>
    <cellStyle name="60% - 强调文字颜色 4 2 2 2 2" xfId="2155"/>
    <cellStyle name="60% - 强调文字颜色 4 2 2 2 3" xfId="1249"/>
    <cellStyle name="60% - 强调文字颜色 4 2 2 3" xfId="323"/>
    <cellStyle name="60% - 强调文字颜色 4 2 2 3 2" xfId="1962"/>
    <cellStyle name="60% - 强调文字颜色 4 2 2 3 3" xfId="1250"/>
    <cellStyle name="60% - 强调文字颜色 4 2 2 4" xfId="2013"/>
    <cellStyle name="60% - 强调文字颜色 4 2 2 5" xfId="1248"/>
    <cellStyle name="60% - 强调文字颜色 4 2 2_2017年省对市(州)税收返还和转移支付预算" xfId="326"/>
    <cellStyle name="60% - 强调文字颜色 4 2 3" xfId="47"/>
    <cellStyle name="60% - 强调文字颜色 4 2 3 2" xfId="2193"/>
    <cellStyle name="60% - 强调文字颜色 4 2 3 3" xfId="1251"/>
    <cellStyle name="60% - 强调文字颜色 4 2 4" xfId="2205"/>
    <cellStyle name="60% - 强调文字颜色 4 2 5" xfId="1247"/>
    <cellStyle name="60% - 强调文字颜色 4 2_四川省2017年省对市（州）税收返还和转移支付分地区预算（草案）--社保处" xfId="327"/>
    <cellStyle name="60% - 强调文字颜色 4 3" xfId="2272"/>
    <cellStyle name="60% - 强调文字颜色 5 2" xfId="230"/>
    <cellStyle name="60% - 强调文字颜色 5 2 2" xfId="329"/>
    <cellStyle name="60% - 强调文字颜色 5 2 2 2" xfId="68"/>
    <cellStyle name="60% - 强调文字颜色 5 2 2 2 2" xfId="2134"/>
    <cellStyle name="60% - 强调文字颜色 5 2 2 2 3" xfId="1254"/>
    <cellStyle name="60% - 强调文字颜色 5 2 2 3" xfId="77"/>
    <cellStyle name="60% - 强调文字颜色 5 2 2 3 2" xfId="2235"/>
    <cellStyle name="60% - 强调文字颜色 5 2 2 3 3" xfId="1255"/>
    <cellStyle name="60% - 强调文字颜色 5 2 2 4" xfId="1960"/>
    <cellStyle name="60% - 强调文字颜色 5 2 2 5" xfId="1253"/>
    <cellStyle name="60% - 强调文字颜色 5 2 2_2017年省对市(州)税收返还和转移支付预算" xfId="330"/>
    <cellStyle name="60% - 强调文字颜色 5 2 3" xfId="332"/>
    <cellStyle name="60% - 强调文字颜色 5 2 3 2" xfId="1959"/>
    <cellStyle name="60% - 强调文字颜色 5 2 3 3" xfId="1256"/>
    <cellStyle name="60% - 强调文字颜色 5 2 4" xfId="2027"/>
    <cellStyle name="60% - 强调文字颜色 5 2 5" xfId="1252"/>
    <cellStyle name="60% - 强调文字颜色 5 2_四川省2017年省对市（州）税收返还和转移支付分地区预算（草案）--社保处" xfId="333"/>
    <cellStyle name="60% - 强调文字颜色 5 3" xfId="2273"/>
    <cellStyle name="60% - 强调文字颜色 6 2" xfId="335"/>
    <cellStyle name="60% - 强调文字颜色 6 2 2" xfId="336"/>
    <cellStyle name="60% - 强调文字颜色 6 2 2 2" xfId="337"/>
    <cellStyle name="60% - 强调文字颜色 6 2 2 2 2" xfId="1956"/>
    <cellStyle name="60% - 强调文字颜色 6 2 2 2 3" xfId="1259"/>
    <cellStyle name="60% - 强调文字颜色 6 2 2 3" xfId="339"/>
    <cellStyle name="60% - 强调文字颜色 6 2 2 3 2" xfId="1954"/>
    <cellStyle name="60% - 强调文字颜色 6 2 2 3 3" xfId="1260"/>
    <cellStyle name="60% - 强调文字颜色 6 2 2 4" xfId="1957"/>
    <cellStyle name="60% - 强调文字颜色 6 2 2 5" xfId="1258"/>
    <cellStyle name="60% - 强调文字颜色 6 2 2_2017年省对市(州)税收返还和转移支付预算" xfId="342"/>
    <cellStyle name="60% - 强调文字颜色 6 2 3" xfId="344"/>
    <cellStyle name="60% - 强调文字颜色 6 2 3 2" xfId="1953"/>
    <cellStyle name="60% - 强调文字颜色 6 2 3 3" xfId="1261"/>
    <cellStyle name="60% - 强调文字颜色 6 2 4" xfId="1958"/>
    <cellStyle name="60% - 强调文字颜色 6 2 5" xfId="1257"/>
    <cellStyle name="60% - 强调文字颜色 6 2_四川省2017年省对市（州）税收返还和转移支付分地区预算（草案）--社保处" xfId="345"/>
    <cellStyle name="60% - 强调文字颜色 6 3" xfId="2274"/>
    <cellStyle name="Accent1" xfId="350"/>
    <cellStyle name="Accent1 2" xfId="353"/>
    <cellStyle name="Accent1 2 2" xfId="1950"/>
    <cellStyle name="Accent1 2 3" xfId="1263"/>
    <cellStyle name="Accent1 3" xfId="1952"/>
    <cellStyle name="Accent1 4" xfId="1262"/>
    <cellStyle name="Accent1_收入" xfId="2275"/>
    <cellStyle name="Accent2" xfId="354"/>
    <cellStyle name="Accent2 2" xfId="355"/>
    <cellStyle name="Accent2 2 2" xfId="1948"/>
    <cellStyle name="Accent2 2 3" xfId="1265"/>
    <cellStyle name="Accent2 3" xfId="1949"/>
    <cellStyle name="Accent2 4" xfId="1264"/>
    <cellStyle name="Accent2_收入" xfId="2276"/>
    <cellStyle name="Accent3" xfId="356"/>
    <cellStyle name="Accent3 2" xfId="106"/>
    <cellStyle name="Accent3 2 2" xfId="2246"/>
    <cellStyle name="Accent3 2 3" xfId="1267"/>
    <cellStyle name="Accent3 3" xfId="1947"/>
    <cellStyle name="Accent3 4" xfId="1266"/>
    <cellStyle name="Accent3_收入" xfId="2277"/>
    <cellStyle name="Accent4" xfId="357"/>
    <cellStyle name="Accent4 2" xfId="363"/>
    <cellStyle name="Accent4 2 2" xfId="2232"/>
    <cellStyle name="Accent4 2 3" xfId="1269"/>
    <cellStyle name="Accent4 3" xfId="2204"/>
    <cellStyle name="Accent4 4" xfId="1268"/>
    <cellStyle name="Accent4_收入" xfId="2278"/>
    <cellStyle name="Accent5" xfId="365"/>
    <cellStyle name="Accent5 2" xfId="165"/>
    <cellStyle name="Accent5 2 2" xfId="2073"/>
    <cellStyle name="Accent5 2 3" xfId="1271"/>
    <cellStyle name="Accent5 3" xfId="1944"/>
    <cellStyle name="Accent5 4" xfId="1270"/>
    <cellStyle name="Accent5_收入" xfId="2279"/>
    <cellStyle name="Accent6" xfId="362"/>
    <cellStyle name="Accent6 2" xfId="34"/>
    <cellStyle name="Accent6 2 2" xfId="2149"/>
    <cellStyle name="Accent6 2 3" xfId="1273"/>
    <cellStyle name="Accent6 3" xfId="1945"/>
    <cellStyle name="Accent6 4" xfId="1272"/>
    <cellStyle name="Accent6_收入" xfId="2280"/>
    <cellStyle name="Bad" xfId="285"/>
    <cellStyle name="Bad 2" xfId="370"/>
    <cellStyle name="Bad 2 2" xfId="2203"/>
    <cellStyle name="Bad 2 3" xfId="1275"/>
    <cellStyle name="Bad 3" xfId="1988"/>
    <cellStyle name="Bad 4" xfId="1274"/>
    <cellStyle name="Bad_收入" xfId="2281"/>
    <cellStyle name="Calculation" xfId="372"/>
    <cellStyle name="Calculation 2" xfId="374"/>
    <cellStyle name="Calculation 2 2" xfId="1773"/>
    <cellStyle name="Calculation 2 2 2" xfId="3260"/>
    <cellStyle name="Calculation 2 3" xfId="2044"/>
    <cellStyle name="Calculation 2 3 2" xfId="3285"/>
    <cellStyle name="Calculation 2 4" xfId="1940"/>
    <cellStyle name="Calculation 2 4 2" xfId="3274"/>
    <cellStyle name="Calculation 2 5" xfId="3080"/>
    <cellStyle name="Calculation 2 5 2" xfId="3351"/>
    <cellStyle name="Calculation 2 6" xfId="1277"/>
    <cellStyle name="Calculation 2 6 2" xfId="3184"/>
    <cellStyle name="Calculation 2 7" xfId="1096"/>
    <cellStyle name="Calculation 2 8" xfId="3153"/>
    <cellStyle name="Calculation 3" xfId="1772"/>
    <cellStyle name="Calculation 3 2" xfId="3259"/>
    <cellStyle name="Calculation 4" xfId="2045"/>
    <cellStyle name="Calculation 4 2" xfId="3286"/>
    <cellStyle name="Calculation 5" xfId="1941"/>
    <cellStyle name="Calculation 5 2" xfId="3275"/>
    <cellStyle name="Calculation 6" xfId="3079"/>
    <cellStyle name="Calculation 6 2" xfId="3350"/>
    <cellStyle name="Calculation 7" xfId="1276"/>
    <cellStyle name="Calculation 7 2" xfId="3183"/>
    <cellStyle name="Calculation 8" xfId="1095"/>
    <cellStyle name="Calculation 9" xfId="3152"/>
    <cellStyle name="Calculation_2016年全省及省级财政收支执行及2017年预算草案表（20161206，预审自用稿）" xfId="14"/>
    <cellStyle name="Check Cell" xfId="262"/>
    <cellStyle name="Check Cell 2" xfId="375"/>
    <cellStyle name="Check Cell 2 2" xfId="1939"/>
    <cellStyle name="Check Cell 2 3" xfId="1279"/>
    <cellStyle name="Check Cell 3" xfId="2005"/>
    <cellStyle name="Check Cell 4" xfId="1278"/>
    <cellStyle name="Check Cell_2016年全省及省级财政收支执行及2017年预算草案表（20161206，预审自用稿）" xfId="376"/>
    <cellStyle name="Explanatory Text" xfId="91"/>
    <cellStyle name="Explanatory Text 2" xfId="377"/>
    <cellStyle name="Good" xfId="380"/>
    <cellStyle name="Good 2" xfId="382"/>
    <cellStyle name="Good 2 2" xfId="1938"/>
    <cellStyle name="Good 2 3" xfId="1281"/>
    <cellStyle name="Good 3" xfId="2202"/>
    <cellStyle name="Good 4" xfId="1280"/>
    <cellStyle name="Good_收入" xfId="2282"/>
    <cellStyle name="Heading 1" xfId="384"/>
    <cellStyle name="Heading 1 2" xfId="385"/>
    <cellStyle name="Heading 1_2016年全省及省级财政收支执行及2017年预算草案表（20161206，预审自用稿）" xfId="388"/>
    <cellStyle name="Heading 2" xfId="136"/>
    <cellStyle name="Heading 2 2" xfId="139"/>
    <cellStyle name="Heading 2_2016年全省及省级财政收支执行及2017年预算草案表（20161206，预审自用稿）" xfId="391"/>
    <cellStyle name="Heading 3" xfId="48"/>
    <cellStyle name="Heading 3 2" xfId="75"/>
    <cellStyle name="Heading 3_2016年全省及省级财政收支执行及2017年预算草案表（20161206，预审自用稿）" xfId="392"/>
    <cellStyle name="Heading 4" xfId="298"/>
    <cellStyle name="Heading 4 2" xfId="300"/>
    <cellStyle name="Input" xfId="39"/>
    <cellStyle name="Input 2" xfId="8"/>
    <cellStyle name="Input 2 2" xfId="1785"/>
    <cellStyle name="Input 2 2 2" xfId="3262"/>
    <cellStyle name="Input 2 3" xfId="2029"/>
    <cellStyle name="Input 2 3 2" xfId="3283"/>
    <cellStyle name="Input 2 4" xfId="2158"/>
    <cellStyle name="Input 2 4 2" xfId="3302"/>
    <cellStyle name="Input 2 5" xfId="2118"/>
    <cellStyle name="Input 2 5 2" xfId="3299"/>
    <cellStyle name="Input 2 6" xfId="1283"/>
    <cellStyle name="Input 2 6 2" xfId="3186"/>
    <cellStyle name="Input 2 7" xfId="1087"/>
    <cellStyle name="Input 2 8" xfId="3146"/>
    <cellStyle name="Input 3" xfId="1784"/>
    <cellStyle name="Input 3 2" xfId="3261"/>
    <cellStyle name="Input 4" xfId="2030"/>
    <cellStyle name="Input 4 2" xfId="3284"/>
    <cellStyle name="Input 5" xfId="2146"/>
    <cellStyle name="Input 5 2" xfId="3301"/>
    <cellStyle name="Input 6" xfId="1931"/>
    <cellStyle name="Input 6 2" xfId="3270"/>
    <cellStyle name="Input 7" xfId="1282"/>
    <cellStyle name="Input 7 2" xfId="3185"/>
    <cellStyle name="Input 8" xfId="1090"/>
    <cellStyle name="Input 9" xfId="3147"/>
    <cellStyle name="Input_2016年全省及省级财政收支执行及2017年预算草案表（20161206，预审自用稿）" xfId="127"/>
    <cellStyle name="Linked Cell" xfId="249"/>
    <cellStyle name="Linked Cell 2" xfId="251"/>
    <cellStyle name="Linked Cell_2016年全省及省级财政收支执行及2017年预算草案表（20161206，预审自用稿）" xfId="90"/>
    <cellStyle name="Neutral" xfId="318"/>
    <cellStyle name="Neutral 2" xfId="246"/>
    <cellStyle name="Neutral 2 2" xfId="2014"/>
    <cellStyle name="Neutral 2 3" xfId="1285"/>
    <cellStyle name="Neutral 3" xfId="1966"/>
    <cellStyle name="Neutral 4" xfId="1284"/>
    <cellStyle name="Neutral_收入" xfId="2283"/>
    <cellStyle name="no dec" xfId="373"/>
    <cellStyle name="Normal_APR" xfId="394"/>
    <cellStyle name="Note" xfId="109"/>
    <cellStyle name="Note 2" xfId="112"/>
    <cellStyle name="Note 2 2" xfId="1793"/>
    <cellStyle name="Note 2 2 2" xfId="2284"/>
    <cellStyle name="Note 2 2 2 2" xfId="3323"/>
    <cellStyle name="Note 2 2 3" xfId="3110"/>
    <cellStyle name="Note 2 2 3 2" xfId="3379"/>
    <cellStyle name="Note 2 2 4" xfId="3264"/>
    <cellStyle name="Note 2 3" xfId="2023"/>
    <cellStyle name="Note 2 3 2" xfId="3281"/>
    <cellStyle name="Note 2 4" xfId="2117"/>
    <cellStyle name="Note 2 4 2" xfId="3298"/>
    <cellStyle name="Note 2 5" xfId="3076"/>
    <cellStyle name="Note 2 5 2" xfId="3347"/>
    <cellStyle name="Note 2 6" xfId="1287"/>
    <cellStyle name="Note 2 6 2" xfId="3188"/>
    <cellStyle name="Note 2 7" xfId="1092"/>
    <cellStyle name="Note 2 8" xfId="3149"/>
    <cellStyle name="Note 3" xfId="1792"/>
    <cellStyle name="Note 3 2" xfId="2285"/>
    <cellStyle name="Note 3 2 2" xfId="3324"/>
    <cellStyle name="Note 3 3" xfId="3111"/>
    <cellStyle name="Note 3 3 2" xfId="3380"/>
    <cellStyle name="Note 3 4" xfId="3263"/>
    <cellStyle name="Note 4" xfId="2024"/>
    <cellStyle name="Note 4 2" xfId="3282"/>
    <cellStyle name="Note 5" xfId="2120"/>
    <cellStyle name="Note 5 2" xfId="3300"/>
    <cellStyle name="Note 6" xfId="3075"/>
    <cellStyle name="Note 6 2" xfId="3346"/>
    <cellStyle name="Note 7" xfId="1286"/>
    <cellStyle name="Note 7 2" xfId="3187"/>
    <cellStyle name="Note 8" xfId="1091"/>
    <cellStyle name="Note 9" xfId="3148"/>
    <cellStyle name="Note_2016年全省及省级财政收支执行及2017年预算草案表（20161206，预审自用稿）" xfId="28"/>
    <cellStyle name="Output" xfId="395"/>
    <cellStyle name="Output 2" xfId="397"/>
    <cellStyle name="Output 2 2" xfId="1795"/>
    <cellStyle name="Output 2 2 2" xfId="2286"/>
    <cellStyle name="Output 2 2 2 2" xfId="3325"/>
    <cellStyle name="Output 2 2 3" xfId="3112"/>
    <cellStyle name="Output 2 2 3 2" xfId="3381"/>
    <cellStyle name="Output 2 2 4" xfId="3266"/>
    <cellStyle name="Output 2 3" xfId="2021"/>
    <cellStyle name="Output 2 3 2" xfId="3279"/>
    <cellStyle name="Output 2 4" xfId="1933"/>
    <cellStyle name="Output 2 4 2" xfId="3272"/>
    <cellStyle name="Output 2 5" xfId="3082"/>
    <cellStyle name="Output 2 5 2" xfId="3353"/>
    <cellStyle name="Output 2 6" xfId="1289"/>
    <cellStyle name="Output 2 6 2" xfId="3190"/>
    <cellStyle name="Output 2 7" xfId="1098"/>
    <cellStyle name="Output 2 8" xfId="3155"/>
    <cellStyle name="Output 3" xfId="1794"/>
    <cellStyle name="Output 3 2" xfId="2287"/>
    <cellStyle name="Output 3 2 2" xfId="3326"/>
    <cellStyle name="Output 3 3" xfId="3113"/>
    <cellStyle name="Output 3 3 2" xfId="3382"/>
    <cellStyle name="Output 3 4" xfId="3265"/>
    <cellStyle name="Output 4" xfId="2022"/>
    <cellStyle name="Output 4 2" xfId="3280"/>
    <cellStyle name="Output 5" xfId="1934"/>
    <cellStyle name="Output 5 2" xfId="3273"/>
    <cellStyle name="Output 6" xfId="3081"/>
    <cellStyle name="Output 6 2" xfId="3352"/>
    <cellStyle name="Output 7" xfId="1288"/>
    <cellStyle name="Output 7 2" xfId="3189"/>
    <cellStyle name="Output 8" xfId="1097"/>
    <cellStyle name="Output 9" xfId="3154"/>
    <cellStyle name="Output_2016年全省及省级财政收支执行及2017年预算草案表（20161206，预审自用稿）" xfId="398"/>
    <cellStyle name="Title" xfId="399"/>
    <cellStyle name="Title 2" xfId="280"/>
    <cellStyle name="Total" xfId="400"/>
    <cellStyle name="Total 2" xfId="256"/>
    <cellStyle name="Total 2 2" xfId="1799"/>
    <cellStyle name="Total 2 2 2" xfId="2288"/>
    <cellStyle name="Total 2 2 2 2" xfId="3327"/>
    <cellStyle name="Total 2 2 3" xfId="3114"/>
    <cellStyle name="Total 2 2 3 2" xfId="3383"/>
    <cellStyle name="Total 2 2 4" xfId="3268"/>
    <cellStyle name="Total 2 3" xfId="2019"/>
    <cellStyle name="Total 2 3 2" xfId="3277"/>
    <cellStyle name="Total 2 4" xfId="2009"/>
    <cellStyle name="Total 2 4 2" xfId="3276"/>
    <cellStyle name="Total 2 5" xfId="3078"/>
    <cellStyle name="Total 2 5 2" xfId="3349"/>
    <cellStyle name="Total 2 6" xfId="1094"/>
    <cellStyle name="Total 2 7" xfId="3151"/>
    <cellStyle name="Total 3" xfId="1798"/>
    <cellStyle name="Total 3 2" xfId="2289"/>
    <cellStyle name="Total 3 2 2" xfId="3328"/>
    <cellStyle name="Total 3 3" xfId="3115"/>
    <cellStyle name="Total 3 3 2" xfId="3384"/>
    <cellStyle name="Total 3 4" xfId="3267"/>
    <cellStyle name="Total 4" xfId="2020"/>
    <cellStyle name="Total 4 2" xfId="3278"/>
    <cellStyle name="Total 5" xfId="1932"/>
    <cellStyle name="Total 5 2" xfId="3271"/>
    <cellStyle name="Total 6" xfId="3083"/>
    <cellStyle name="Total 6 2" xfId="3354"/>
    <cellStyle name="Total 7" xfId="1099"/>
    <cellStyle name="Total 8" xfId="3156"/>
    <cellStyle name="Total_2016年全省及省级财政收支执行及2017年预算草案表（20161206，预审自用稿）" xfId="282"/>
    <cellStyle name="Warning Text" xfId="401"/>
    <cellStyle name="Warning Text 2" xfId="403"/>
    <cellStyle name="Warning Text 2 2" xfId="2290"/>
    <cellStyle name="Warning Text 3" xfId="2291"/>
    <cellStyle name="百分比" xfId="15" builtinId="5"/>
    <cellStyle name="百分比 2" xfId="404"/>
    <cellStyle name="百分比 2 2" xfId="405"/>
    <cellStyle name="百分比 2 2 2" xfId="1071"/>
    <cellStyle name="百分比 2 3" xfId="407"/>
    <cellStyle name="百分比 2 3 2" xfId="266"/>
    <cellStyle name="百分比 2 3 3" xfId="408"/>
    <cellStyle name="百分比 2 4" xfId="409"/>
    <cellStyle name="百分比 2 5" xfId="411"/>
    <cellStyle name="百分比 2 6" xfId="1069"/>
    <cellStyle name="百分比 3" xfId="393"/>
    <cellStyle name="百分比 3 2" xfId="414"/>
    <cellStyle name="百分比 3 3" xfId="325"/>
    <cellStyle name="百分比 3 4" xfId="1290"/>
    <cellStyle name="百分比 4" xfId="30"/>
    <cellStyle name="百分比 4 2" xfId="2292"/>
    <cellStyle name="百分比 4 2 2" xfId="2293"/>
    <cellStyle name="百分比 4 3" xfId="2294"/>
    <cellStyle name="百分比 5" xfId="1065"/>
    <cellStyle name="百分比 6" xfId="1089"/>
    <cellStyle name="百分比 6 2" xfId="2295"/>
    <cellStyle name="百分比 7" xfId="2296"/>
    <cellStyle name="百分比 7 2" xfId="2297"/>
    <cellStyle name="百分比 7 3" xfId="2298"/>
    <cellStyle name="百分比 8" xfId="2299"/>
    <cellStyle name="百分比 8 2" xfId="2300"/>
    <cellStyle name="百分比 9" xfId="1081"/>
    <cellStyle name="标题 1 2" xfId="50"/>
    <cellStyle name="标题 1 2 2" xfId="319"/>
    <cellStyle name="标题 1 2 2 2" xfId="415"/>
    <cellStyle name="标题 1 2 2 3" xfId="390"/>
    <cellStyle name="标题 1 2 2_2017年省对市(州)税收返还和转移支付预算" xfId="416"/>
    <cellStyle name="标题 1 2 3" xfId="418"/>
    <cellStyle name="标题 1 2_四川省2018年财政预算执行情况(样表，稿二）" xfId="2301"/>
    <cellStyle name="标题 2 2" xfId="79"/>
    <cellStyle name="标题 2 2 2" xfId="36"/>
    <cellStyle name="标题 2 2 2 2" xfId="419"/>
    <cellStyle name="标题 2 2 2 3" xfId="420"/>
    <cellStyle name="标题 2 2 2_2017年省对市(州)税收返还和转移支付预算" xfId="421"/>
    <cellStyle name="标题 2 2 3" xfId="70"/>
    <cellStyle name="标题 2 2_四川省2018年财政预算执行情况(样表，稿二）" xfId="2302"/>
    <cellStyle name="标题 3 2" xfId="422"/>
    <cellStyle name="标题 3 2 2" xfId="198"/>
    <cellStyle name="标题 3 2 2 2" xfId="427"/>
    <cellStyle name="标题 3 2 2 3" xfId="189"/>
    <cellStyle name="标题 3 2 2_2017年省对市(州)税收返还和转移支付预算" xfId="410"/>
    <cellStyle name="标题 3 2 3" xfId="428"/>
    <cellStyle name="标题 3 2_四川省2018年财政预算执行情况(样表，稿二）" xfId="2303"/>
    <cellStyle name="标题 4 2" xfId="314"/>
    <cellStyle name="标题 4 2 2" xfId="24"/>
    <cellStyle name="标题 4 2 2 2" xfId="430"/>
    <cellStyle name="标题 4 2 2 3" xfId="187"/>
    <cellStyle name="标题 4 2 2_2017年省对市(州)税收返还和转移支付预算" xfId="431"/>
    <cellStyle name="标题 4 2 3" xfId="433"/>
    <cellStyle name="标题 5" xfId="111"/>
    <cellStyle name="标题 5 2" xfId="155"/>
    <cellStyle name="标题 5 2 2" xfId="254"/>
    <cellStyle name="标题 5 2 3" xfId="213"/>
    <cellStyle name="标题 5 2_2017年省对市(州)税收返还和转移支付预算" xfId="118"/>
    <cellStyle name="标题 5 3" xfId="434"/>
    <cellStyle name="标题 6" xfId="2304"/>
    <cellStyle name="差 2" xfId="435"/>
    <cellStyle name="差 2 2" xfId="436"/>
    <cellStyle name="差 2 2 2" xfId="182"/>
    <cellStyle name="差 2 2 2 2" xfId="2060"/>
    <cellStyle name="差 2 2 2 3" xfId="1293"/>
    <cellStyle name="差 2 2 3" xfId="443"/>
    <cellStyle name="差 2 2 3 2" xfId="1926"/>
    <cellStyle name="差 2 2 3 3" xfId="1294"/>
    <cellStyle name="差 2 2 4" xfId="1928"/>
    <cellStyle name="差 2 2 5" xfId="1292"/>
    <cellStyle name="差 2 2_2017年省对市(州)税收返还和转移支付预算" xfId="331"/>
    <cellStyle name="差 2 3" xfId="445"/>
    <cellStyle name="差 2 3 2" xfId="1925"/>
    <cellStyle name="差 2 3 3" xfId="1295"/>
    <cellStyle name="差 2 4" xfId="1929"/>
    <cellStyle name="差 2 5" xfId="1291"/>
    <cellStyle name="差 2_四川省2017年省对市（州）税收返还和转移支付分地区预算（草案）--社保处" xfId="447"/>
    <cellStyle name="差 3" xfId="2305"/>
    <cellStyle name="差_%84表2：2016-2018年省级部门三年滚动规划报表" xfId="402"/>
    <cellStyle name="差_%84表2：2016-2018年省级部门三年滚动规划报表 2" xfId="2248"/>
    <cellStyle name="差_%84表2：2016-2018年省级部门三年滚动规划报表 3" xfId="1296"/>
    <cellStyle name="差_%84表2：2016-2018年省级部门三年滚动规划报表_收入" xfId="2306"/>
    <cellStyle name="差_%84表2：2016-2018年省级部门三年滚动规划报表_四川省2018年财政预算执行情况(样表，稿二）" xfId="2307"/>
    <cellStyle name="差_%84表2：2016-2018年省级部门三年滚动规划报表_四川省2019年财政预算（草案）（样表，稿二）" xfId="2308"/>
    <cellStyle name="差_%84表2：2016-2018年省级部门三年滚动规划报表_支出" xfId="2309"/>
    <cellStyle name="差_“三区”文化人才专项资金" xfId="44"/>
    <cellStyle name="差_“三区”文化人才专项资金 2" xfId="2196"/>
    <cellStyle name="差_“三区”文化人才专项资金 3" xfId="1297"/>
    <cellStyle name="差_“三区”文化人才专项资金_四川省2018年财政预算执行情况(样表，稿二）" xfId="2310"/>
    <cellStyle name="差_“三区”文化人才专项资金_四川省2019年财政预算（草案）（样表，稿二）" xfId="2311"/>
    <cellStyle name="差_1 2017年省对市（州）税收返还和转移支付预算分地区情况表（华侨事务补助）(1)" xfId="306"/>
    <cellStyle name="差_1 2017年省对市（州）税收返还和转移支付预算分地区情况表（华侨事务补助）(1) 2" xfId="1973"/>
    <cellStyle name="差_1 2017年省对市（州）税收返还和转移支付预算分地区情况表（华侨事务补助）(1) 3" xfId="1298"/>
    <cellStyle name="差_1 2017年省对市（州）税收返还和转移支付预算分地区情况表（华侨事务补助）(1)_四川省2018年财政预算执行情况(样表，稿二）" xfId="2312"/>
    <cellStyle name="差_1 2017年省对市（州）税收返还和转移支付预算分地区情况表（华侨事务补助）(1)_四川省2019年财政预算（草案）（样表，稿二）" xfId="2313"/>
    <cellStyle name="差_10 2017年省对市（州）税收返还和转移支付预算分地区情况表（寺观教堂维修补助资金）(1)" xfId="442"/>
    <cellStyle name="差_10 2017年省对市（州）税收返还和转移支付预算分地区情况表（寺观教堂维修补助资金）(1) 2" xfId="1927"/>
    <cellStyle name="差_10 2017年省对市（州）税收返还和转移支付预算分地区情况表（寺观教堂维修补助资金）(1) 3" xfId="1299"/>
    <cellStyle name="差_10 2017年省对市（州）税收返还和转移支付预算分地区情况表（寺观教堂维修补助资金）(1)_四川省2018年财政预算执行情况(样表，稿二）" xfId="2314"/>
    <cellStyle name="差_10 2017年省对市（州）税收返还和转移支付预算分地区情况表（寺观教堂维修补助资金）(1)_四川省2019年财政预算（草案）（样表，稿二）" xfId="2315"/>
    <cellStyle name="差_10-扶持民族地区教育发展" xfId="123"/>
    <cellStyle name="差_10-扶持民族地区教育发展 2" xfId="2111"/>
    <cellStyle name="差_10-扶持民族地区教育发展 3" xfId="1300"/>
    <cellStyle name="差_10-扶持民族地区教育发展_四川省2018年财政预算执行情况(样表，稿二）" xfId="2316"/>
    <cellStyle name="差_10-扶持民族地区教育发展_四川省2019年财政预算（草案）（样表，稿二）" xfId="2317"/>
    <cellStyle name="差_11 2017年省对市（州）税收返还和转移支付预算分地区情况表（基层行政单位救灾专项资金）(1)" xfId="448"/>
    <cellStyle name="差_11 2017年省对市（州）税收返还和转移支付预算分地区情况表（基层行政单位救灾专项资金）(1) 2" xfId="1660"/>
    <cellStyle name="差_11 2017年省对市（州）税收返还和转移支付预算分地区情况表（基层行政单位救灾专项资金）(1) 3" xfId="1301"/>
    <cellStyle name="差_11 2017年省对市（州）税收返还和转移支付预算分地区情况表（基层行政单位救灾专项资金）(1)_四川省2018年财政预算执行情况(样表，稿二）" xfId="2318"/>
    <cellStyle name="差_11 2017年省对市（州）税收返还和转移支付预算分地区情况表（基层行政单位救灾专项资金）(1)_四川省2019年财政预算（草案）（样表，稿二）" xfId="2319"/>
    <cellStyle name="差_1-12" xfId="324"/>
    <cellStyle name="差_1-12 2" xfId="1961"/>
    <cellStyle name="差_1-12 3" xfId="1302"/>
    <cellStyle name="差_1-12_四川省2017年省对市（州）税收返还和转移支付分地区预算（草案）--社保处" xfId="449"/>
    <cellStyle name="差_1-12_四川省2018年财政预算执行情况(样表，稿二）" xfId="2320"/>
    <cellStyle name="差_1-12_四川省2019年财政预算（草案）（样表，稿二）" xfId="2321"/>
    <cellStyle name="差_12 2017年省对市（州）税收返还和转移支付预算分地区情况表（民族地区春节慰问经费）(1)" xfId="328"/>
    <cellStyle name="差_12 2017年省对市（州）税收返还和转移支付预算分地区情况表（民族地区春节慰问经费）(1) 2" xfId="2188"/>
    <cellStyle name="差_12 2017年省对市（州）税收返还和转移支付预算分地区情况表（民族地区春节慰问经费）(1) 3" xfId="1303"/>
    <cellStyle name="差_12 2017年省对市（州）税收返还和转移支付预算分地区情况表（民族地区春节慰问经费）(1)_四川省2018年财政预算执行情况(样表，稿二）" xfId="2322"/>
    <cellStyle name="差_12 2017年省对市（州）税收返还和转移支付预算分地区情况表（民族地区春节慰问经费）(1)_四川省2019年财政预算（草案）（样表，稿二）" xfId="2323"/>
    <cellStyle name="差_123" xfId="451"/>
    <cellStyle name="差_123 2" xfId="1923"/>
    <cellStyle name="差_123 3" xfId="1304"/>
    <cellStyle name="差_123_四川省2018年财政预算执行情况(样表，稿二）" xfId="2324"/>
    <cellStyle name="差_123_四川省2019年财政预算（草案）（样表，稿二）" xfId="2325"/>
    <cellStyle name="差_13 2017年省对市（州）税收返还和转移支付预算分地区情况表（审计能力提升专项经费）(1)" xfId="452"/>
    <cellStyle name="差_13 2017年省对市（州）税收返还和转移支付预算分地区情况表（审计能力提升专项经费）(1) 2" xfId="2244"/>
    <cellStyle name="差_13 2017年省对市（州）税收返还和转移支付预算分地区情况表（审计能力提升专项经费）(1) 3" xfId="1305"/>
    <cellStyle name="差_13 2017年省对市（州）税收返还和转移支付预算分地区情况表（审计能力提升专项经费）(1)_四川省2018年财政预算执行情况(样表，稿二）" xfId="2326"/>
    <cellStyle name="差_13 2017年省对市（州）税收返还和转移支付预算分地区情况表（审计能力提升专项经费）(1)_四川省2019年财政预算（草案）（样表，稿二）" xfId="2327"/>
    <cellStyle name="差_14 2017年省对市（州）税收返还和转移支付预算分地区情况表（支持基层政权建设补助资金）(1)" xfId="453"/>
    <cellStyle name="差_14 2017年省对市（州）税收返还和转移支付预算分地区情况表（支持基层政权建设补助资金）(1) 2" xfId="1922"/>
    <cellStyle name="差_14 2017年省对市（州）税收返还和转移支付预算分地区情况表（支持基层政权建设补助资金）(1) 3" xfId="1306"/>
    <cellStyle name="差_14 2017年省对市（州）税收返还和转移支付预算分地区情况表（支持基层政权建设补助资金）(1)_四川省2018年财政预算执行情况(样表，稿二）" xfId="2328"/>
    <cellStyle name="差_14 2017年省对市（州）税收返还和转移支付预算分地区情况表（支持基层政权建设补助资金）(1)_四川省2019年财政预算（草案）（样表，稿二）" xfId="2329"/>
    <cellStyle name="差_15-省级防震减灾分情况" xfId="454"/>
    <cellStyle name="差_15-省级防震减灾分情况 2" xfId="1921"/>
    <cellStyle name="差_15-省级防震减灾分情况 3" xfId="1307"/>
    <cellStyle name="差_15-省级防震减灾分情况_四川省2018年财政预算执行情况(样表，稿二）" xfId="2330"/>
    <cellStyle name="差_15-省级防震减灾分情况_四川省2019年财政预算（草案）（样表，稿二）" xfId="2331"/>
    <cellStyle name="差_18 2017年省对市（州）税收返还和转移支付预算分地区情况表（全省法院系统业务经费）(1)" xfId="456"/>
    <cellStyle name="差_18 2017年省对市（州）税收返还和转移支付预算分地区情况表（全省法院系统业务经费）(1) 2" xfId="1919"/>
    <cellStyle name="差_18 2017年省对市（州）税收返还和转移支付预算分地区情况表（全省法院系统业务经费）(1) 3" xfId="1308"/>
    <cellStyle name="差_18 2017年省对市（州）税收返还和转移支付预算分地区情况表（全省法院系统业务经费）(1)_四川省2018年财政预算执行情况(样表，稿二）" xfId="2332"/>
    <cellStyle name="差_18 2017年省对市（州）税收返还和转移支付预算分地区情况表（全省法院系统业务经费）(1)_四川省2019年财政预算（草案）（样表，稿二）" xfId="2333"/>
    <cellStyle name="差_19 征兵经费" xfId="383"/>
    <cellStyle name="差_19 征兵经费 2" xfId="1937"/>
    <cellStyle name="差_19 征兵经费 3" xfId="1309"/>
    <cellStyle name="差_19 征兵经费_四川省2018年财政预算执行情况(样表，稿二）" xfId="2334"/>
    <cellStyle name="差_19 征兵经费_四川省2019年财政预算（草案）（样表，稿二）" xfId="2335"/>
    <cellStyle name="差_1-学前教育发展专项资金" xfId="343"/>
    <cellStyle name="差_1-学前教育发展专项资金 2" xfId="2187"/>
    <cellStyle name="差_1-学前教育发展专项资金 3" xfId="1310"/>
    <cellStyle name="差_1-学前教育发展专项资金_四川省2018年财政预算执行情况(样表，稿二）" xfId="2336"/>
    <cellStyle name="差_1-学前教育发展专项资金_四川省2019年财政预算（草案）（样表，稿二）" xfId="2337"/>
    <cellStyle name="差_1-政策性保险财政补助资金" xfId="114"/>
    <cellStyle name="差_1-政策性保险财政补助资金 2" xfId="2115"/>
    <cellStyle name="差_1-政策性保险财政补助资金 3" xfId="1311"/>
    <cellStyle name="差_1-政策性保险财政补助资金_四川省2018年财政预算执行情况(样表，稿二）" xfId="2338"/>
    <cellStyle name="差_1-政策性保险财政补助资金_四川省2019年财政预算（草案）（样表，稿二）" xfId="2339"/>
    <cellStyle name="差_2" xfId="303"/>
    <cellStyle name="差_2 2" xfId="1975"/>
    <cellStyle name="差_2 3" xfId="1312"/>
    <cellStyle name="差_2 政法转移支付" xfId="457"/>
    <cellStyle name="差_2 政法转移支付 2" xfId="1918"/>
    <cellStyle name="差_2 政法转移支付 3" xfId="1313"/>
    <cellStyle name="差_2 政法转移支付_四川省2018年财政预算执行情况(样表，稿二）" xfId="2340"/>
    <cellStyle name="差_2 政法转移支付_四川省2019年财政预算（草案）（样表，稿二）" xfId="2341"/>
    <cellStyle name="差_2_四川省2018年财政预算执行情况(样表，稿二）" xfId="2342"/>
    <cellStyle name="差_2_四川省2019年财政预算（草案）（样表，稿二）" xfId="2343"/>
    <cellStyle name="差_20 国防动员专项经费" xfId="338"/>
    <cellStyle name="差_20 国防动员专项经费 2" xfId="1955"/>
    <cellStyle name="差_20 国防动员专项经费 3" xfId="1314"/>
    <cellStyle name="差_20 国防动员专项经费_四川省2018年财政预算执行情况(样表，稿二）" xfId="2344"/>
    <cellStyle name="差_20 国防动员专项经费_四川省2019年财政预算（草案）（样表，稿二）" xfId="2345"/>
    <cellStyle name="差_2015财金互动汇总（加人行、补成都）" xfId="458"/>
    <cellStyle name="差_2015财金互动汇总（加人行、补成都） 2" xfId="341"/>
    <cellStyle name="差_2015财金互动汇总（加人行、补成都） 2 2" xfId="460"/>
    <cellStyle name="差_2015财金互动汇总（加人行、补成都） 2 2_2017年省对市(州)税收返还和转移支付预算" xfId="462"/>
    <cellStyle name="差_2015财金互动汇总（加人行、补成都） 2 3" xfId="463"/>
    <cellStyle name="差_2015财金互动汇总（加人行、补成都） 2_2017年省对市(州)税收返还和转移支付预算" xfId="466"/>
    <cellStyle name="差_2015财金互动汇总（加人行、补成都） 3" xfId="467"/>
    <cellStyle name="差_2015财金互动汇总（加人行、补成都） 3_2017年省对市(州)税收返还和转移支付预算" xfId="468"/>
    <cellStyle name="差_2015财金互动汇总（加人行、补成都） 4" xfId="469"/>
    <cellStyle name="差_2015财金互动汇总（加人行、补成都）_2017年省对市(州)税收返还和转移支付预算" xfId="444"/>
    <cellStyle name="差_2015直接融资汇总表" xfId="121"/>
    <cellStyle name="差_2015直接融资汇总表 2" xfId="78"/>
    <cellStyle name="差_2015直接融资汇总表 2 2" xfId="334"/>
    <cellStyle name="差_2015直接融资汇总表 2 2_2017年省对市(州)税收返还和转移支付预算" xfId="6"/>
    <cellStyle name="差_2015直接融资汇总表 2 3" xfId="470"/>
    <cellStyle name="差_2015直接融资汇总表 2_2017年省对市(州)税收返还和转移支付预算" xfId="472"/>
    <cellStyle name="差_2015直接融资汇总表 3" xfId="473"/>
    <cellStyle name="差_2015直接融资汇总表 3_2017年省对市(州)税收返还和转移支付预算" xfId="173"/>
    <cellStyle name="差_2015直接融资汇总表 4" xfId="446"/>
    <cellStyle name="差_2015直接融资汇总表_2017年省对市(州)税收返还和转移支付预算" xfId="475"/>
    <cellStyle name="差_2016年四川省省级一般公共预算支出执行情况表" xfId="150"/>
    <cellStyle name="差_2016年四川省省级一般公共预算支出执行情况表 2" xfId="2083"/>
    <cellStyle name="差_2016年四川省省级一般公共预算支出执行情况表 3" xfId="1315"/>
    <cellStyle name="差_2016年四川省省级一般公共预算支出执行情况表_四川省2018年财政预算执行情况(样表，稿二）" xfId="2346"/>
    <cellStyle name="差_2016年四川省省级一般公共预算支出执行情况表_四川省2019年财政预算（草案）（样表，稿二）" xfId="2347"/>
    <cellStyle name="差_2017年省对市(州)税收返还和转移支付预算" xfId="201"/>
    <cellStyle name="差_2017年省对市(州)税收返还和转移支付预算 2" xfId="2050"/>
    <cellStyle name="差_2017年省对市(州)税收返还和转移支付预算 3" xfId="1316"/>
    <cellStyle name="差_2017年省对市(州)税收返还和转移支付预算_四川省2018年财政预算执行情况(样表，稿二）" xfId="2348"/>
    <cellStyle name="差_2017年省对市(州)税收返还和转移支付预算_四川省2019年财政预算（草案）（样表，稿二）" xfId="2349"/>
    <cellStyle name="差_2017年省对市（州）税收返还和转移支付预算分地区情况表（华侨事务补助）(1)" xfId="476"/>
    <cellStyle name="差_2017年省对市（州）税收返还和转移支付预算分地区情况表（华侨事务补助）(1) 2" xfId="1913"/>
    <cellStyle name="差_2017年省对市（州）税收返还和转移支付预算分地区情况表（华侨事务补助）(1) 3" xfId="1317"/>
    <cellStyle name="差_2017年省对市（州）税收返还和转移支付预算分地区情况表（华侨事务补助）(1)_四川省2017年省对市（州）税收返还和转移支付分地区预算（草案）--社保处" xfId="220"/>
    <cellStyle name="差_2017年省对市（州）税收返还和转移支付预算分地区情况表（华侨事务补助）(1)_四川省2018年财政预算执行情况(样表，稿二）" xfId="2350"/>
    <cellStyle name="差_2017年省对市（州）税收返还和转移支付预算分地区情况表（华侨事务补助）(1)_四川省2019年财政预算（草案）（样表，稿二）" xfId="2351"/>
    <cellStyle name="差_21 禁毒补助经费" xfId="477"/>
    <cellStyle name="差_21 禁毒补助经费 2" xfId="1912"/>
    <cellStyle name="差_21 禁毒补助经费 3" xfId="1318"/>
    <cellStyle name="差_21 禁毒补助经费_四川省2018年财政预算执行情况(样表，稿二）" xfId="2352"/>
    <cellStyle name="差_21 禁毒补助经费_四川省2019年财政预算（草案）（样表，稿二）" xfId="2353"/>
    <cellStyle name="差_22 2017年省对市（州）税收返还和转移支付预算分地区情况表（交警业务经费）(1)" xfId="83"/>
    <cellStyle name="差_22 2017年省对市（州）税收返还和转移支付预算分地区情况表（交警业务经费）(1) 2" xfId="2132"/>
    <cellStyle name="差_22 2017年省对市（州）税收返还和转移支付预算分地区情况表（交警业务经费）(1) 3" xfId="1319"/>
    <cellStyle name="差_22 2017年省对市（州）税收返还和转移支付预算分地区情况表（交警业务经费）(1)_四川省2018年财政预算执行情况(样表，稿二）" xfId="2354"/>
    <cellStyle name="差_22 2017年省对市（州）税收返还和转移支付预算分地区情况表（交警业务经费）(1)_四川省2019年财政预算（草案）（样表，稿二）" xfId="2355"/>
    <cellStyle name="差_23 铁路护路专项经费" xfId="479"/>
    <cellStyle name="差_23 铁路护路专项经费 2" xfId="2201"/>
    <cellStyle name="差_23 铁路护路专项经费 3" xfId="1320"/>
    <cellStyle name="差_23 铁路护路专项经费_四川省2018年财政预算执行情况(样表，稿二）" xfId="2356"/>
    <cellStyle name="差_23 铁路护路专项经费_四川省2019年财政预算（草案）（样表，稿二）" xfId="2357"/>
    <cellStyle name="差_24 维稳经费" xfId="387"/>
    <cellStyle name="差_24 维稳经费 2" xfId="1936"/>
    <cellStyle name="差_24 维稳经费 3" xfId="1321"/>
    <cellStyle name="差_24 维稳经费_四川省2018年财政预算执行情况(样表，稿二）" xfId="2358"/>
    <cellStyle name="差_24 维稳经费_四川省2019年财政预算（草案）（样表，稿二）" xfId="2359"/>
    <cellStyle name="差_2-45" xfId="481"/>
    <cellStyle name="差_2-45 2" xfId="1911"/>
    <cellStyle name="差_2-45 3" xfId="1322"/>
    <cellStyle name="差_2-45_四川省2017年省对市（州）税收返还和转移支付分地区预算（草案）--社保处" xfId="287"/>
    <cellStyle name="差_2-45_四川省2018年财政预算执行情况(样表，稿二）" xfId="2360"/>
    <cellStyle name="差_2-45_四川省2019年财政预算（草案）（样表，稿二）" xfId="2361"/>
    <cellStyle name="差_2-46" xfId="483"/>
    <cellStyle name="差_2-46 2" xfId="2243"/>
    <cellStyle name="差_2-46 3" xfId="1323"/>
    <cellStyle name="差_2-46_四川省2017年省对市（州）税收返还和转移支付分地区预算（草案）--社保处" xfId="168"/>
    <cellStyle name="差_2-46_四川省2018年财政预算执行情况(样表，稿二）" xfId="2362"/>
    <cellStyle name="差_2-46_四川省2019年财政预算（草案）（样表，稿二）" xfId="2363"/>
    <cellStyle name="差_25 消防部队大型装备建设补助经费" xfId="98"/>
    <cellStyle name="差_25 消防部队大型装备建设补助经费 2" xfId="2125"/>
    <cellStyle name="差_25 消防部队大型装备建设补助经费 3" xfId="1324"/>
    <cellStyle name="差_25 消防部队大型装备建设补助经费_四川省2018年财政预算执行情况(样表，稿二）" xfId="2364"/>
    <cellStyle name="差_25 消防部队大型装备建设补助经费_四川省2019年财政预算（草案）（样表，稿二）" xfId="2365"/>
    <cellStyle name="差_2-50" xfId="482"/>
    <cellStyle name="差_2-50 2" xfId="1910"/>
    <cellStyle name="差_2-50 3" xfId="1325"/>
    <cellStyle name="差_2-50_四川省2017年省对市（州）税收返还和转移支付分地区预算（草案）--社保处" xfId="288"/>
    <cellStyle name="差_2-50_四川省2018年财政预算执行情况(样表，稿二）" xfId="2366"/>
    <cellStyle name="差_2-50_四川省2019年财政预算（草案）（样表，稿二）" xfId="2367"/>
    <cellStyle name="差_2-52" xfId="485"/>
    <cellStyle name="差_2-52 2" xfId="1909"/>
    <cellStyle name="差_2-52 3" xfId="1326"/>
    <cellStyle name="差_2-52_四川省2017年省对市（州）税收返还和转移支付分地区预算（草案）--社保处" xfId="486"/>
    <cellStyle name="差_2-52_四川省2018年财政预算执行情况(样表，稿二）" xfId="2368"/>
    <cellStyle name="差_2-52_四川省2019年财政预算（草案）（样表，稿二）" xfId="2369"/>
    <cellStyle name="差_2-55" xfId="487"/>
    <cellStyle name="差_2-55 2" xfId="2242"/>
    <cellStyle name="差_2-55 3" xfId="1327"/>
    <cellStyle name="差_2-55_四川省2017年省对市（州）税收返还和转移支付分地区预算（草案）--社保处" xfId="348"/>
    <cellStyle name="差_2-55_四川省2018年财政预算执行情况(样表，稿二）" xfId="2370"/>
    <cellStyle name="差_2-55_四川省2019年财政预算（草案）（样表，稿二）" xfId="2371"/>
    <cellStyle name="差_2-58" xfId="178"/>
    <cellStyle name="差_2-58 2" xfId="2064"/>
    <cellStyle name="差_2-58 3" xfId="1328"/>
    <cellStyle name="差_2-58_四川省2017年省对市（州）税收返还和转移支付分地区预算（草案）--社保处" xfId="378"/>
    <cellStyle name="差_2-58_四川省2018年财政预算执行情况(样表，稿二）" xfId="2372"/>
    <cellStyle name="差_2-58_四川省2019年财政预算（草案）（样表，稿二）" xfId="2373"/>
    <cellStyle name="差_2-59" xfId="180"/>
    <cellStyle name="差_2-59 2" xfId="2062"/>
    <cellStyle name="差_2-59 3" xfId="1329"/>
    <cellStyle name="差_2-59_四川省2017年省对市（州）税收返还和转移支付分地区预算（草案）--社保处" xfId="489"/>
    <cellStyle name="差_2-59_四川省2018年财政预算执行情况(样表，稿二）" xfId="2374"/>
    <cellStyle name="差_2-59_四川省2019年财政预算（草案）（样表，稿二）" xfId="2375"/>
    <cellStyle name="差_26 地方纪检监察机关办案补助专项资金" xfId="455"/>
    <cellStyle name="差_26 地方纪检监察机关办案补助专项资金 2" xfId="1920"/>
    <cellStyle name="差_26 地方纪检监察机关办案补助专项资金 3" xfId="1330"/>
    <cellStyle name="差_26 地方纪检监察机关办案补助专项资金_四川省2018年财政预算执行情况(样表，稿二）" xfId="2376"/>
    <cellStyle name="差_26 地方纪检监察机关办案补助专项资金_四川省2019年财政预算（草案）（样表，稿二）" xfId="2377"/>
    <cellStyle name="差_2-60" xfId="488"/>
    <cellStyle name="差_2-60 2" xfId="1908"/>
    <cellStyle name="差_2-60 3" xfId="1331"/>
    <cellStyle name="差_2-60_四川省2017年省对市（州）税收返还和转移支付分地区预算（草案）--社保处" xfId="349"/>
    <cellStyle name="差_2-60_四川省2018年财政预算执行情况(样表，稿二）" xfId="2378"/>
    <cellStyle name="差_2-60_四川省2019年财政预算（草案）（样表，稿二）" xfId="2379"/>
    <cellStyle name="差_2-62" xfId="490"/>
    <cellStyle name="差_2-62 2" xfId="1907"/>
    <cellStyle name="差_2-62 3" xfId="1332"/>
    <cellStyle name="差_2-62_四川省2017年省对市（州）税收返还和转移支付分地区预算（草案）--社保处" xfId="74"/>
    <cellStyle name="差_2-62_四川省2018年财政预算执行情况(样表，稿二）" xfId="2380"/>
    <cellStyle name="差_2-62_四川省2019年财政预算（草案）（样表，稿二）" xfId="2381"/>
    <cellStyle name="差_2-65" xfId="461"/>
    <cellStyle name="差_2-65 2" xfId="1916"/>
    <cellStyle name="差_2-65 3" xfId="1333"/>
    <cellStyle name="差_2-65_四川省2017年省对市（州）税收返还和转移支付分地区预算（草案）--社保处" xfId="426"/>
    <cellStyle name="差_2-65_四川省2018年财政预算执行情况(样表，稿二）" xfId="2382"/>
    <cellStyle name="差_2-65_四川省2019年财政预算（草案）（样表，稿二）" xfId="2383"/>
    <cellStyle name="差_2-67" xfId="491"/>
    <cellStyle name="差_2-67 2" xfId="1906"/>
    <cellStyle name="差_2-67 3" xfId="1334"/>
    <cellStyle name="差_2-67_四川省2017年省对市（州）税收返还和转移支付分地区预算（草案）--社保处" xfId="493"/>
    <cellStyle name="差_2-67_四川省2018年财政预算执行情况(样表，稿二）" xfId="2384"/>
    <cellStyle name="差_2-67_四川省2019年财政预算（草案）（样表，稿二）" xfId="2385"/>
    <cellStyle name="差_27 妇女儿童事业发展专项资金" xfId="209"/>
    <cellStyle name="差_27 妇女儿童事业发展专项资金 2" xfId="2046"/>
    <cellStyle name="差_27 妇女儿童事业发展专项资金 3" xfId="1335"/>
    <cellStyle name="差_27 妇女儿童事业发展专项资金_四川省2018年财政预算执行情况(样表，稿二）" xfId="2386"/>
    <cellStyle name="差_27 妇女儿童事业发展专项资金_四川省2019年财政预算（草案）（样表，稿二）" xfId="2387"/>
    <cellStyle name="差_28 基层干训机构建设补助专项资金" xfId="284"/>
    <cellStyle name="差_28 基层干训机构建设补助专项资金 2" xfId="1989"/>
    <cellStyle name="差_28 基层干训机构建设补助专项资金 3" xfId="1336"/>
    <cellStyle name="差_28 基层干训机构建设补助专项资金_四川省2018年财政预算执行情况(样表，稿二）" xfId="2388"/>
    <cellStyle name="差_28 基层干训机构建设补助专项资金_四川省2019年财政预算（草案）（样表，稿二）" xfId="2389"/>
    <cellStyle name="差_2-财金互动" xfId="494"/>
    <cellStyle name="差_2-财金互动 2" xfId="1904"/>
    <cellStyle name="差_2-财金互动 3" xfId="1337"/>
    <cellStyle name="差_2-财金互动_四川省2018年财政预算执行情况(样表，稿二）" xfId="2390"/>
    <cellStyle name="差_2-财金互动_四川省2019年财政预算（草案）（样表，稿二）" xfId="2391"/>
    <cellStyle name="差_2-义务教育经费保障机制改革" xfId="103"/>
    <cellStyle name="差_2-义务教育经费保障机制改革 2" xfId="2123"/>
    <cellStyle name="差_2-义务教育经费保障机制改革 3" xfId="1338"/>
    <cellStyle name="差_2-义务教育经费保障机制改革_四川省2018年财政预算执行情况(样表，稿二）" xfId="2392"/>
    <cellStyle name="差_2-义务教育经费保障机制改革_四川省2019年财政预算（草案）（样表，稿二）" xfId="2393"/>
    <cellStyle name="差_3 2017年省对市（州）税收返还和转移支付预算分地区情况表（到村任职）" xfId="496"/>
    <cellStyle name="差_3 2017年省对市（州）税收返还和转移支付预算分地区情况表（到村任职） 2" xfId="1903"/>
    <cellStyle name="差_3 2017年省对市（州）税收返还和转移支付预算分地区情况表（到村任职） 3" xfId="1339"/>
    <cellStyle name="差_3 2017年省对市（州）税收返还和转移支付预算分地区情况表（到村任职）_四川省2018年财政预算执行情况(样表，稿二）" xfId="2394"/>
    <cellStyle name="差_3 2017年省对市（州）税收返还和转移支付预算分地区情况表（到村任职）_四川省2019年财政预算（草案）（样表，稿二）" xfId="2395"/>
    <cellStyle name="差_3-创业担保贷款贴息及奖补" xfId="126"/>
    <cellStyle name="差_3-创业担保贷款贴息及奖补 2" xfId="2098"/>
    <cellStyle name="差_3-创业担保贷款贴息及奖补 3" xfId="1340"/>
    <cellStyle name="差_3-创业担保贷款贴息及奖补_四川省2018年财政预算执行情况(样表，稿二）" xfId="2396"/>
    <cellStyle name="差_3-创业担保贷款贴息及奖补_四川省2019年财政预算（草案）（样表，稿二）" xfId="2397"/>
    <cellStyle name="差_3-义务教育均衡发展专项" xfId="497"/>
    <cellStyle name="差_3-义务教育均衡发展专项 2" xfId="2241"/>
    <cellStyle name="差_3-义务教育均衡发展专项 3" xfId="1341"/>
    <cellStyle name="差_3-义务教育均衡发展专项_四川省2018年财政预算执行情况(样表，稿二）" xfId="2398"/>
    <cellStyle name="差_3-义务教育均衡发展专项_四川省2019年财政预算（草案）（样表，稿二）" xfId="2399"/>
    <cellStyle name="差_4" xfId="498"/>
    <cellStyle name="差_4 2" xfId="2240"/>
    <cellStyle name="差_4 3" xfId="1342"/>
    <cellStyle name="差_4_四川省2018年财政预算执行情况(样表，稿二）" xfId="2400"/>
    <cellStyle name="差_4_四川省2019年财政预算（草案）（样表，稿二）" xfId="2401"/>
    <cellStyle name="差_4-11" xfId="361"/>
    <cellStyle name="差_4-11 2" xfId="1946"/>
    <cellStyle name="差_4-11 3" xfId="1343"/>
    <cellStyle name="差_4-11_四川省2018年财政预算执行情况(样表，稿二）" xfId="2402"/>
    <cellStyle name="差_4-11_四川省2019年财政预算（草案）（样表，稿二）" xfId="2403"/>
    <cellStyle name="差_4-12" xfId="499"/>
    <cellStyle name="差_4-12 2" xfId="1902"/>
    <cellStyle name="差_4-12 3" xfId="1344"/>
    <cellStyle name="差_4-12_四川省2018年财政预算执行情况(样表，稿二）" xfId="2404"/>
    <cellStyle name="差_4-12_四川省2019年财政预算（草案）（样表，稿二）" xfId="2405"/>
    <cellStyle name="差_4-14" xfId="18"/>
    <cellStyle name="差_4-14 2" xfId="2156"/>
    <cellStyle name="差_4-14 3" xfId="1345"/>
    <cellStyle name="差_4-14_四川省2018年财政预算执行情况(样表，稿二）" xfId="2406"/>
    <cellStyle name="差_4-14_四川省2019年财政预算（草案）（样表，稿二）" xfId="2407"/>
    <cellStyle name="差_4-15" xfId="321"/>
    <cellStyle name="差_4-15 2" xfId="1964"/>
    <cellStyle name="差_4-15 3" xfId="1346"/>
    <cellStyle name="差_4-15_四川省2018年财政预算执行情况(样表，稿二）" xfId="2408"/>
    <cellStyle name="差_4-15_四川省2019年财政预算（草案）（样表，稿二）" xfId="2409"/>
    <cellStyle name="差_4-20" xfId="322"/>
    <cellStyle name="差_4-20 2" xfId="1963"/>
    <cellStyle name="差_4-20 3" xfId="1347"/>
    <cellStyle name="差_4-20_四川省2018年财政预算执行情况(样表，稿二）" xfId="2410"/>
    <cellStyle name="差_4-20_四川省2019年财政预算（草案）（样表，稿二）" xfId="2411"/>
    <cellStyle name="差_4-21" xfId="417"/>
    <cellStyle name="差_4-21 2" xfId="2231"/>
    <cellStyle name="差_4-21 3" xfId="1348"/>
    <cellStyle name="差_4-21_四川省2018年财政预算执行情况(样表，稿二）" xfId="2412"/>
    <cellStyle name="差_4-21_四川省2019年财政预算（草案）（样表，稿二）" xfId="2413"/>
    <cellStyle name="差_4-22" xfId="141"/>
    <cellStyle name="差_4-22 2" xfId="2090"/>
    <cellStyle name="差_4-22 3" xfId="1349"/>
    <cellStyle name="差_4-22_四川省2018年财政预算执行情况(样表，稿二）" xfId="2414"/>
    <cellStyle name="差_4-22_四川省2019年财政预算（草案）（样表，稿二）" xfId="2415"/>
    <cellStyle name="差_4-23" xfId="86"/>
    <cellStyle name="差_4-23 2" xfId="2131"/>
    <cellStyle name="差_4-23 3" xfId="1350"/>
    <cellStyle name="差_4-23_四川省2018年财政预算执行情况(样表，稿二）" xfId="2416"/>
    <cellStyle name="差_4-23_四川省2019年财政预算（草案）（样表，稿二）" xfId="2417"/>
    <cellStyle name="差_4-24" xfId="54"/>
    <cellStyle name="差_4-24 2" xfId="2190"/>
    <cellStyle name="差_4-24 3" xfId="1351"/>
    <cellStyle name="差_4-24_四川省2018年财政预算执行情况(样表，稿二）" xfId="2418"/>
    <cellStyle name="差_4-24_四川省2019年财政预算（草案）（样表，稿二）" xfId="2419"/>
    <cellStyle name="差_4-29" xfId="225"/>
    <cellStyle name="差_4-29 2" xfId="2033"/>
    <cellStyle name="差_4-29 3" xfId="1352"/>
    <cellStyle name="差_4-29_四川省2018年财政预算执行情况(样表，稿二）" xfId="2420"/>
    <cellStyle name="差_4-29_四川省2019年财政预算（草案）（样表，稿二）" xfId="2421"/>
    <cellStyle name="差_4-30" xfId="59"/>
    <cellStyle name="差_4-30 2" xfId="2141"/>
    <cellStyle name="差_4-30 3" xfId="1353"/>
    <cellStyle name="差_4-30_四川省2018年财政预算执行情况(样表，稿二）" xfId="2422"/>
    <cellStyle name="差_4-30_四川省2019年财政预算（草案）（样表，稿二）" xfId="2423"/>
    <cellStyle name="差_4-31" xfId="93"/>
    <cellStyle name="差_4-31 2" xfId="2129"/>
    <cellStyle name="差_4-31 3" xfId="1354"/>
    <cellStyle name="差_4-31_四川省2018年财政预算执行情况(样表，稿二）" xfId="2424"/>
    <cellStyle name="差_4-31_四川省2019年财政预算（草案）（样表，稿二）" xfId="2425"/>
    <cellStyle name="差_4-5" xfId="229"/>
    <cellStyle name="差_4-5 2" xfId="2028"/>
    <cellStyle name="差_4-5 3" xfId="1355"/>
    <cellStyle name="差_4-5_四川省2018年财政预算执行情况(样表，稿二）" xfId="2426"/>
    <cellStyle name="差_4-5_四川省2019年财政预算（草案）（样表，稿二）" xfId="2427"/>
    <cellStyle name="差_4-8" xfId="501"/>
    <cellStyle name="差_4-8 2" xfId="1900"/>
    <cellStyle name="差_4-8 3" xfId="1356"/>
    <cellStyle name="差_4-8_四川省2018年财政预算执行情况(样表，稿二）" xfId="2428"/>
    <cellStyle name="差_4-8_四川省2019年财政预算（草案）（样表，稿二）" xfId="2429"/>
    <cellStyle name="差_4-9" xfId="502"/>
    <cellStyle name="差_4-9 2" xfId="1899"/>
    <cellStyle name="差_4-9 3" xfId="1357"/>
    <cellStyle name="差_4-9_四川省2018年财政预算执行情况(样表，稿二）" xfId="2430"/>
    <cellStyle name="差_4-9_四川省2019年财政预算（草案）（样表，稿二）" xfId="2431"/>
    <cellStyle name="差_4-农村义教“营养改善计划”" xfId="503"/>
    <cellStyle name="差_4-农村义教“营养改善计划” 2" xfId="2200"/>
    <cellStyle name="差_4-农村义教“营养改善计划” 3" xfId="1358"/>
    <cellStyle name="差_4-农村义教“营养改善计划”_四川省2018年财政预算执行情况(样表，稿二）" xfId="2432"/>
    <cellStyle name="差_4-农村义教“营养改善计划”_四川省2019年财政预算（草案）（样表，稿二）" xfId="2433"/>
    <cellStyle name="差_5 2017年省对市（州）税收返还和转移支付预算分地区情况表（全国重点寺观教堂维修经费业生中央财政补助资金）(1)" xfId="367"/>
    <cellStyle name="差_5 2017年省对市（州）税收返还和转移支付预算分地区情况表（全国重点寺观教堂维修经费业生中央财政补助资金）(1) 2" xfId="1942"/>
    <cellStyle name="差_5 2017年省对市（州）税收返还和转移支付预算分地区情况表（全国重点寺观教堂维修经费业生中央财政补助资金）(1) 3" xfId="1359"/>
    <cellStyle name="差_5 2017年省对市（州）税收返还和转移支付预算分地区情况表（全国重点寺观教堂维修经费业生中央财政补助资金）(1)_四川省2018年财政预算执行情况(样表，稿二）" xfId="2434"/>
    <cellStyle name="差_5 2017年省对市（州）税收返还和转移支付预算分地区情况表（全国重点寺观教堂维修经费业生中央财政补助资金）(1)_四川省2019年财政预算（草案）（样表，稿二）" xfId="2435"/>
    <cellStyle name="差_5-农村教师周转房建设" xfId="57"/>
    <cellStyle name="差_5-农村教师周转房建设 2" xfId="2142"/>
    <cellStyle name="差_5-农村教师周转房建设 3" xfId="1360"/>
    <cellStyle name="差_5-农村教师周转房建设_四川省2018年财政预算执行情况(样表，稿二）" xfId="2436"/>
    <cellStyle name="差_5-农村教师周转房建设_四川省2019年财政预算（草案）（样表，稿二）" xfId="2437"/>
    <cellStyle name="差_5-中央财政统借统还外债项目资金" xfId="194"/>
    <cellStyle name="差_5-中央财政统借统还外债项目资金 2" xfId="2054"/>
    <cellStyle name="差_5-中央财政统借统还外债项目资金 3" xfId="1361"/>
    <cellStyle name="差_5-中央财政统借统还外债项目资金_四川省2018年财政预算执行情况(样表，稿二）" xfId="2438"/>
    <cellStyle name="差_5-中央财政统借统还外债项目资金_四川省2019年财政预算（草案）（样表，稿二）" xfId="2439"/>
    <cellStyle name="差_6" xfId="147"/>
    <cellStyle name="差_6 2" xfId="2086"/>
    <cellStyle name="差_6 3" xfId="1362"/>
    <cellStyle name="差_6_四川省2018年财政预算执行情况(样表，稿二）" xfId="2440"/>
    <cellStyle name="差_6_四川省2019年财政预算（草案）（样表，稿二）" xfId="2441"/>
    <cellStyle name="差_6-扶持民办教育专项" xfId="504"/>
    <cellStyle name="差_6-扶持民办教育专项 2" xfId="1898"/>
    <cellStyle name="差_6-扶持民办教育专项 3" xfId="1363"/>
    <cellStyle name="差_6-扶持民办教育专项_四川省2018年财政预算执行情况(样表，稿二）" xfId="2442"/>
    <cellStyle name="差_6-扶持民办教育专项_四川省2019年财政预算（草案）（样表，稿二）" xfId="2443"/>
    <cellStyle name="差_6-省级财政政府与社会资本合作项目综合补助资金" xfId="506"/>
    <cellStyle name="差_6-省级财政政府与社会资本合作项目综合补助资金 2" xfId="1897"/>
    <cellStyle name="差_6-省级财政政府与社会资本合作项目综合补助资金 3" xfId="1364"/>
    <cellStyle name="差_6-省级财政政府与社会资本合作项目综合补助资金_四川省2018年财政预算执行情况(样表，稿二）" xfId="2444"/>
    <cellStyle name="差_6-省级财政政府与社会资本合作项目综合补助资金_四川省2019年财政预算（草案）（样表，稿二）" xfId="2445"/>
    <cellStyle name="差_7 2017年省对市（州）税收返还和转移支付预算分地区情况表（省级旅游发展资金）(1)" xfId="205"/>
    <cellStyle name="差_7 2017年省对市（州）税收返还和转移支付预算分地区情况表（省级旅游发展资金）(1) 2" xfId="2048"/>
    <cellStyle name="差_7 2017年省对市（州）税收返还和转移支付预算分地区情况表（省级旅游发展资金）(1) 3" xfId="1365"/>
    <cellStyle name="差_7 2017年省对市（州）税收返还和转移支付预算分地区情况表（省级旅游发展资金）(1)_四川省2018年财政预算执行情况(样表，稿二）" xfId="2446"/>
    <cellStyle name="差_7 2017年省对市（州）税收返还和转移支付预算分地区情况表（省级旅游发展资金）(1)_四川省2019年财政预算（草案）（样表，稿二）" xfId="2447"/>
    <cellStyle name="差_7-普惠金融政府和社会资本合作以奖代补资金" xfId="507"/>
    <cellStyle name="差_7-普惠金融政府和社会资本合作以奖代补资金 2" xfId="1896"/>
    <cellStyle name="差_7-普惠金融政府和社会资本合作以奖代补资金 3" xfId="1366"/>
    <cellStyle name="差_7-普惠金融政府和社会资本合作以奖代补资金_四川省2018年财政预算执行情况(样表，稿二）" xfId="2448"/>
    <cellStyle name="差_7-普惠金融政府和社会资本合作以奖代补资金_四川省2019年财政预算（草案）（样表，稿二）" xfId="2449"/>
    <cellStyle name="差_7-中等职业教育发展专项经费" xfId="157"/>
    <cellStyle name="差_7-中等职业教育发展专项经费 2" xfId="2080"/>
    <cellStyle name="差_7-中等职业教育发展专项经费 3" xfId="1367"/>
    <cellStyle name="差_7-中等职业教育发展专项经费_四川省2018年财政预算执行情况(样表，稿二）" xfId="2450"/>
    <cellStyle name="差_7-中等职业教育发展专项经费_四川省2019年财政预算（草案）（样表，稿二）" xfId="2451"/>
    <cellStyle name="差_8 2017年省对市（州）税收返还和转移支付预算分地区情况表（民族事业发展资金）(1)" xfId="53"/>
    <cellStyle name="差_8 2017年省对市（州）税收返还和转移支付预算分地区情况表（民族事业发展资金）(1) 2" xfId="2144"/>
    <cellStyle name="差_8 2017年省对市（州）税收返还和转移支付预算分地区情况表（民族事业发展资金）(1) 3" xfId="1368"/>
    <cellStyle name="差_8 2017年省对市（州）税收返还和转移支付预算分地区情况表（民族事业发展资金）(1)_四川省2018年财政预算执行情况(样表，稿二）" xfId="2452"/>
    <cellStyle name="差_8 2017年省对市（州）税收返还和转移支付预算分地区情况表（民族事业发展资金）(1)_四川省2019年财政预算（草案）（样表，稿二）" xfId="2453"/>
    <cellStyle name="差_9 2017年省对市（州）税收返还和转移支付预算分地区情况表（全省工商行政管理专项经费）(1)" xfId="176"/>
    <cellStyle name="差_9 2017年省对市（州）税收返还和转移支付预算分地区情况表（全省工商行政管理专项经费）(1) 2" xfId="2066"/>
    <cellStyle name="差_9 2017年省对市（州）税收返还和转移支付预算分地区情况表（全省工商行政管理专项经费）(1) 3" xfId="1369"/>
    <cellStyle name="差_9 2017年省对市（州）税收返还和转移支付预算分地区情况表（全省工商行政管理专项经费）(1)_四川省2018年财政预算执行情况(样表，稿二）" xfId="2454"/>
    <cellStyle name="差_9 2017年省对市（州）税收返还和转移支付预算分地区情况表（全省工商行政管理专项经费）(1)_四川省2019年财政预算（草案）（样表，稿二）" xfId="2455"/>
    <cellStyle name="差_Sheet14" xfId="20"/>
    <cellStyle name="差_Sheet14 2" xfId="2154"/>
    <cellStyle name="差_Sheet14 3" xfId="1370"/>
    <cellStyle name="差_Sheet14_四川省2017年省对市（州）税收返还和转移支付分地区预算（草案）--社保处" xfId="4"/>
    <cellStyle name="差_Sheet14_四川省2018年财政预算执行情况(样表，稿二）" xfId="2456"/>
    <cellStyle name="差_Sheet14_四川省2019年财政预算（草案）（样表，稿二）" xfId="2457"/>
    <cellStyle name="差_Sheet15" xfId="510"/>
    <cellStyle name="差_Sheet15 2" xfId="1893"/>
    <cellStyle name="差_Sheet15 3" xfId="1371"/>
    <cellStyle name="差_Sheet15_四川省2017年省对市（州）税收返还和转移支付分地区预算（草案）--社保处" xfId="440"/>
    <cellStyle name="差_Sheet15_四川省2018年财政预算执行情况(样表，稿二）" xfId="2458"/>
    <cellStyle name="差_Sheet15_四川省2019年财政预算（草案）（样表，稿二）" xfId="2459"/>
    <cellStyle name="差_Sheet16" xfId="352"/>
    <cellStyle name="差_Sheet16 2" xfId="2245"/>
    <cellStyle name="差_Sheet16 3" xfId="1372"/>
    <cellStyle name="差_Sheet16_四川省2017年省对市（州）税收返还和转移支付分地区预算（草案）--社保处" xfId="12"/>
    <cellStyle name="差_Sheet16_四川省2018年财政预算执行情况(样表，稿二）" xfId="2460"/>
    <cellStyle name="差_Sheet16_四川省2019年财政预算（草案）（样表，稿二）" xfId="2461"/>
    <cellStyle name="差_Sheet18" xfId="223"/>
    <cellStyle name="差_Sheet18 2" xfId="2034"/>
    <cellStyle name="差_Sheet18 3" xfId="1373"/>
    <cellStyle name="差_Sheet18_四川省2017年省对市（州）税收返还和转移支付分地区预算（草案）--社保处" xfId="512"/>
    <cellStyle name="差_Sheet18_四川省2018年财政预算执行情况(样表，稿二）" xfId="2462"/>
    <cellStyle name="差_Sheet18_四川省2019年财政预算（草案）（样表，稿二）" xfId="2463"/>
    <cellStyle name="差_Sheet19" xfId="3"/>
    <cellStyle name="差_Sheet19 2" xfId="2159"/>
    <cellStyle name="差_Sheet19 3" xfId="1374"/>
    <cellStyle name="差_Sheet19_四川省2017年省对市（州）税收返还和转移支付分地区预算（草案）--社保处" xfId="514"/>
    <cellStyle name="差_Sheet19_四川省2018年财政预算执行情况(样表，稿二）" xfId="2464"/>
    <cellStyle name="差_Sheet19_四川省2019年财政预算（草案）（样表，稿二）" xfId="2465"/>
    <cellStyle name="差_Sheet2" xfId="515"/>
    <cellStyle name="差_Sheet2 2" xfId="1890"/>
    <cellStyle name="差_Sheet2 3" xfId="1375"/>
    <cellStyle name="差_Sheet2_四川省2018年财政预算执行情况(样表，稿二）" xfId="2466"/>
    <cellStyle name="差_Sheet2_四川省2019年财政预算（草案）（样表，稿二）" xfId="2467"/>
    <cellStyle name="差_Sheet20" xfId="511"/>
    <cellStyle name="差_Sheet20 2" xfId="1892"/>
    <cellStyle name="差_Sheet20 3" xfId="1376"/>
    <cellStyle name="差_Sheet20_四川省2017年省对市（州）税收返还和转移支付分地区预算（草案）--社保处" xfId="441"/>
    <cellStyle name="差_Sheet20_四川省2018年财政预算执行情况(样表，稿二）" xfId="2468"/>
    <cellStyle name="差_Sheet20_四川省2019年财政预算（草案）（样表，稿二）" xfId="2469"/>
    <cellStyle name="差_Sheet22" xfId="517"/>
    <cellStyle name="差_Sheet22 2" xfId="1888"/>
    <cellStyle name="差_Sheet22 3" xfId="1377"/>
    <cellStyle name="差_Sheet22_四川省2017年省对市（州）税收返还和转移支付分地区预算（草案）--社保处" xfId="519"/>
    <cellStyle name="差_Sheet22_四川省2018年财政预算执行情况(样表，稿二）" xfId="2470"/>
    <cellStyle name="差_Sheet22_四川省2019年财政预算（草案）（样表，稿二）" xfId="2471"/>
    <cellStyle name="差_Sheet25" xfId="522"/>
    <cellStyle name="差_Sheet25 2" xfId="1886"/>
    <cellStyle name="差_Sheet25 3" xfId="1378"/>
    <cellStyle name="差_Sheet25_四川省2017年省对市（州）税收返还和转移支付分地区预算（草案）--社保处" xfId="526"/>
    <cellStyle name="差_Sheet25_四川省2018年财政预算执行情况(样表，稿二）" xfId="2472"/>
    <cellStyle name="差_Sheet25_四川省2019年财政预算（草案）（样表，稿二）" xfId="2473"/>
    <cellStyle name="差_Sheet26" xfId="492"/>
    <cellStyle name="差_Sheet26 2" xfId="1905"/>
    <cellStyle name="差_Sheet26 3" xfId="1379"/>
    <cellStyle name="差_Sheet26_四川省2017年省对市（州）税收返还和转移支付分地区预算（草案）--社保处" xfId="228"/>
    <cellStyle name="差_Sheet26_四川省2018年财政预算执行情况(样表，稿二）" xfId="2474"/>
    <cellStyle name="差_Sheet26_四川省2019年财政预算（草案）（样表，稿二）" xfId="2475"/>
    <cellStyle name="差_Sheet27" xfId="528"/>
    <cellStyle name="差_Sheet27 2" xfId="1885"/>
    <cellStyle name="差_Sheet27 3" xfId="1380"/>
    <cellStyle name="差_Sheet27_四川省2017年省对市（州）税收返还和转移支付分地区预算（草案）--社保处" xfId="359"/>
    <cellStyle name="差_Sheet27_四川省2018年财政预算执行情况(样表，稿二）" xfId="2476"/>
    <cellStyle name="差_Sheet27_四川省2019年财政预算（草案）（样表，稿二）" xfId="2477"/>
    <cellStyle name="差_Sheet29" xfId="532"/>
    <cellStyle name="差_Sheet29 2" xfId="1882"/>
    <cellStyle name="差_Sheet29 3" xfId="1381"/>
    <cellStyle name="差_Sheet29_四川省2017年省对市（州）税收返还和转移支付分地区预算（草案）--社保处" xfId="135"/>
    <cellStyle name="差_Sheet29_四川省2018年财政预算执行情况(样表，稿二）" xfId="2478"/>
    <cellStyle name="差_Sheet29_四川省2019年财政预算（草案）（样表，稿二）" xfId="2479"/>
    <cellStyle name="差_Sheet32" xfId="529"/>
    <cellStyle name="差_Sheet32 2" xfId="1884"/>
    <cellStyle name="差_Sheet32 3" xfId="1382"/>
    <cellStyle name="差_Sheet32_四川省2017年省对市（州）税收返还和转移支付分地区预算（草案）--社保处" xfId="360"/>
    <cellStyle name="差_Sheet32_四川省2018年财政预算执行情况(样表，稿二）" xfId="2480"/>
    <cellStyle name="差_Sheet32_四川省2019年财政预算（草案）（样表，稿二）" xfId="2481"/>
    <cellStyle name="差_Sheet33" xfId="534"/>
    <cellStyle name="差_Sheet33 2" xfId="1880"/>
    <cellStyle name="差_Sheet33 3" xfId="1383"/>
    <cellStyle name="差_Sheet33_四川省2017年省对市（州）税收返还和转移支付分地区预算（草案）--社保处" xfId="413"/>
    <cellStyle name="差_Sheet33_四川省2018年财政预算执行情况(样表，稿二）" xfId="2482"/>
    <cellStyle name="差_Sheet33_四川省2019年财政预算（草案）（样表，稿二）" xfId="2483"/>
    <cellStyle name="差_Sheet7" xfId="143"/>
    <cellStyle name="差_Sheet7 2" xfId="2088"/>
    <cellStyle name="差_Sheet7 3" xfId="1384"/>
    <cellStyle name="差_Sheet7_四川省2018年财政预算执行情况(样表，稿二）" xfId="2484"/>
    <cellStyle name="差_Sheet7_四川省2019年财政预算（草案）（样表，稿二）" xfId="2485"/>
    <cellStyle name="差_博物馆纪念馆逐步免费开放补助资金" xfId="25"/>
    <cellStyle name="差_博物馆纪念馆逐步免费开放补助资金 2" xfId="2153"/>
    <cellStyle name="差_博物馆纪念馆逐步免费开放补助资金 3" xfId="1385"/>
    <cellStyle name="差_博物馆纪念馆逐步免费开放补助资金_四川省2018年财政预算执行情况(样表，稿二）" xfId="2486"/>
    <cellStyle name="差_博物馆纪念馆逐步免费开放补助资金_四川省2019年财政预算（草案）（样表，稿二）" xfId="2487"/>
    <cellStyle name="差_财政预算草案相关表格（省级科编审一二三科分工）+-+副本" xfId="2488"/>
    <cellStyle name="差_促进扩大信贷增量" xfId="535"/>
    <cellStyle name="差_促进扩大信贷增量 2" xfId="309"/>
    <cellStyle name="差_促进扩大信贷增量 2 2" xfId="536"/>
    <cellStyle name="差_促进扩大信贷增量 2 2 2" xfId="1879"/>
    <cellStyle name="差_促进扩大信贷增量 2 2 3" xfId="1388"/>
    <cellStyle name="差_促进扩大信贷增量 2 2_2017年省对市(州)税收返还和转移支付预算" xfId="164"/>
    <cellStyle name="差_促进扩大信贷增量 2 2_2017年省对市(州)税收返还和转移支付预算 2" xfId="2074"/>
    <cellStyle name="差_促进扩大信贷增量 2 2_2017年省对市(州)税收返还和转移支付预算 3" xfId="1389"/>
    <cellStyle name="差_促进扩大信贷增量 2 2_2017年省对市(州)税收返还和转移支付预算_四川省2018年财政预算执行情况(样表，稿二）" xfId="2489"/>
    <cellStyle name="差_促进扩大信贷增量 2 2_2017年省对市(州)税收返还和转移支付预算_四川省2019年财政预算（草案）（样表，稿二）" xfId="2490"/>
    <cellStyle name="差_促进扩大信贷增量 2 2_四川省2017年省对市（州）税收返还和转移支付分地区预算（草案）--社保处" xfId="406"/>
    <cellStyle name="差_促进扩大信贷增量 2 2_四川省2018年财政预算执行情况(样表，稿二）" xfId="2491"/>
    <cellStyle name="差_促进扩大信贷增量 2 2_四川省2019年财政预算（草案）（样表，稿二）" xfId="2492"/>
    <cellStyle name="差_促进扩大信贷增量 2 3" xfId="513"/>
    <cellStyle name="差_促进扩大信贷增量 2 3 2" xfId="1891"/>
    <cellStyle name="差_促进扩大信贷增量 2 3 3" xfId="1390"/>
    <cellStyle name="差_促进扩大信贷增量 2 3_四川省2018年财政预算执行情况(样表，稿二）" xfId="2493"/>
    <cellStyle name="差_促进扩大信贷增量 2 3_四川省2019年财政预算（草案）（样表，稿二）" xfId="2494"/>
    <cellStyle name="差_促进扩大信贷增量 2 4" xfId="1654"/>
    <cellStyle name="差_促进扩大信贷增量 2 5" xfId="1387"/>
    <cellStyle name="差_促进扩大信贷增量 2_2017年省对市(州)税收返还和转移支付预算" xfId="317"/>
    <cellStyle name="差_促进扩大信贷增量 2_2017年省对市(州)税收返还和转移支付预算 2" xfId="1967"/>
    <cellStyle name="差_促进扩大信贷增量 2_2017年省对市(州)税收返还和转移支付预算 3" xfId="1391"/>
    <cellStyle name="差_促进扩大信贷增量 2_2017年省对市(州)税收返还和转移支付预算_四川省2018年财政预算执行情况(样表，稿二）" xfId="2495"/>
    <cellStyle name="差_促进扩大信贷增量 2_2017年省对市(州)税收返还和转移支付预算_四川省2019年财政预算（草案）（样表，稿二）" xfId="2496"/>
    <cellStyle name="差_促进扩大信贷增量 2_四川省2017年省对市（州）税收返还和转移支付分地区预算（草案）--社保处" xfId="364"/>
    <cellStyle name="差_促进扩大信贷增量 2_四川省2018年财政预算执行情况(样表，稿二）" xfId="2497"/>
    <cellStyle name="差_促进扩大信贷增量 2_四川省2019年财政预算（草案）（样表，稿二）" xfId="2498"/>
    <cellStyle name="差_促进扩大信贷增量 3" xfId="16"/>
    <cellStyle name="差_促进扩大信贷增量 3 2" xfId="2157"/>
    <cellStyle name="差_促进扩大信贷增量 3 3" xfId="1392"/>
    <cellStyle name="差_促进扩大信贷增量 3_2017年省对市(州)税收返还和转移支付预算" xfId="279"/>
    <cellStyle name="差_促进扩大信贷增量 3_2017年省对市(州)税收返还和转移支付预算 2" xfId="1992"/>
    <cellStyle name="差_促进扩大信贷增量 3_2017年省对市(州)税收返还和转移支付预算 3" xfId="1393"/>
    <cellStyle name="差_促进扩大信贷增量 3_2017年省对市(州)税收返还和转移支付预算_四川省2018年财政预算执行情况(样表，稿二）" xfId="2499"/>
    <cellStyle name="差_促进扩大信贷增量 3_2017年省对市(州)税收返还和转移支付预算_四川省2019年财政预算（草案）（样表，稿二）" xfId="2500"/>
    <cellStyle name="差_促进扩大信贷增量 3_四川省2017年省对市（州）税收返还和转移支付分地区预算（草案）--社保处" xfId="505"/>
    <cellStyle name="差_促进扩大信贷增量 3_四川省2018年财政预算执行情况(样表，稿二）" xfId="2501"/>
    <cellStyle name="差_促进扩大信贷增量 3_四川省2019年财政预算（草案）（样表，稿二）" xfId="2502"/>
    <cellStyle name="差_促进扩大信贷增量 4" xfId="320"/>
    <cellStyle name="差_促进扩大信贷增量 4 2" xfId="1965"/>
    <cellStyle name="差_促进扩大信贷增量 4 3" xfId="1394"/>
    <cellStyle name="差_促进扩大信贷增量 4_四川省2018年财政预算执行情况(样表，稿二）" xfId="2503"/>
    <cellStyle name="差_促进扩大信贷增量 4_四川省2019年财政预算（草案）（样表，稿二）" xfId="2504"/>
    <cellStyle name="差_促进扩大信贷增量 5" xfId="2199"/>
    <cellStyle name="差_促进扩大信贷增量 6" xfId="1386"/>
    <cellStyle name="差_促进扩大信贷增量_2017年省对市(州)税收返还和转移支付预算" xfId="537"/>
    <cellStyle name="差_促进扩大信贷增量_2017年省对市(州)税收返还和转移支付预算 2" xfId="1878"/>
    <cellStyle name="差_促进扩大信贷增量_2017年省对市(州)税收返还和转移支付预算 3" xfId="1395"/>
    <cellStyle name="差_促进扩大信贷增量_2017年省对市(州)税收返还和转移支付预算_四川省2018年财政预算执行情况(样表，稿二）" xfId="2505"/>
    <cellStyle name="差_促进扩大信贷增量_2017年省对市(州)税收返还和转移支付预算_四川省2019年财政预算（草案）（样表，稿二）" xfId="2506"/>
    <cellStyle name="差_促进扩大信贷增量_四川省2017年省对市（州）税收返还和转移支付分地区预算（草案）--社保处" xfId="530"/>
    <cellStyle name="差_促进扩大信贷增量_四川省2018年财政预算执行情况(样表，稿二）" xfId="2507"/>
    <cellStyle name="差_促进扩大信贷增量_四川省2019年财政预算（草案）（样表，稿二）" xfId="2508"/>
    <cellStyle name="差_地方纪检监察机关办案补助专项资金" xfId="500"/>
    <cellStyle name="差_地方纪检监察机关办案补助专项资金 2" xfId="1901"/>
    <cellStyle name="差_地方纪检监察机关办案补助专项资金 3" xfId="1396"/>
    <cellStyle name="差_地方纪检监察机关办案补助专项资金_四川省2017年省对市（州）税收返还和转移支付分地区预算（草案）--社保处" xfId="396"/>
    <cellStyle name="差_地方纪检监察机关办案补助专项资金_四川省2018年财政预算执行情况(样表，稿二）" xfId="2509"/>
    <cellStyle name="差_地方纪检监察机关办案补助专项资金_四川省2019年财政预算（草案）（样表，稿二）" xfId="2510"/>
    <cellStyle name="差_公共文化服务体系建设" xfId="538"/>
    <cellStyle name="差_公共文化服务体系建设 2" xfId="1877"/>
    <cellStyle name="差_公共文化服务体系建设 3" xfId="1397"/>
    <cellStyle name="差_公共文化服务体系建设_四川省2018年财政预算执行情况(样表，稿二）" xfId="2511"/>
    <cellStyle name="差_公共文化服务体系建设_四川省2019年财政预算（草案）（样表，稿二）" xfId="2512"/>
    <cellStyle name="差_国家级非物质文化遗产保护专项资金" xfId="450"/>
    <cellStyle name="差_国家级非物质文化遗产保护专项资金 2" xfId="1924"/>
    <cellStyle name="差_国家级非物质文化遗产保护专项资金 3" xfId="1398"/>
    <cellStyle name="差_国家级非物质文化遗产保护专项资金_四川省2018年财政预算执行情况(样表，稿二）" xfId="2513"/>
    <cellStyle name="差_国家级非物质文化遗产保护专项资金_四川省2019年财政预算（草案）（样表，稿二）" xfId="2514"/>
    <cellStyle name="差_国家文物保护专项资金" xfId="474"/>
    <cellStyle name="差_国家文物保护专项资金 2" xfId="1914"/>
    <cellStyle name="差_国家文物保护专项资金 3" xfId="1399"/>
    <cellStyle name="差_国家文物保护专项资金_四川省2018年财政预算执行情况(样表，稿二）" xfId="2515"/>
    <cellStyle name="差_国家文物保护专项资金_四川省2019年财政预算（草案）（样表，稿二）" xfId="2516"/>
    <cellStyle name="差_汇总" xfId="539"/>
    <cellStyle name="差_汇总 2" xfId="171"/>
    <cellStyle name="差_汇总 2 2" xfId="540"/>
    <cellStyle name="差_汇总 2 2 2" xfId="1875"/>
    <cellStyle name="差_汇总 2 2 3" xfId="1402"/>
    <cellStyle name="差_汇总 2 2_2017年省对市(州)税收返还和转移支付预算" xfId="541"/>
    <cellStyle name="差_汇总 2 2_2017年省对市(州)税收返还和转移支付预算 2" xfId="1874"/>
    <cellStyle name="差_汇总 2 2_2017年省对市(州)税收返还和转移支付预算 3" xfId="1403"/>
    <cellStyle name="差_汇总 2 2_2017年省对市(州)税收返还和转移支付预算_四川省2018年财政预算执行情况(样表，稿二）" xfId="2517"/>
    <cellStyle name="差_汇总 2 2_2017年省对市(州)税收返还和转移支付预算_四川省2019年财政预算（草案）（样表，稿二）" xfId="2518"/>
    <cellStyle name="差_汇总 2 2_四川省2017年省对市（州）税收返还和转移支付分地区预算（草案）--社保处" xfId="260"/>
    <cellStyle name="差_汇总 2 2_四川省2018年财政预算执行情况(样表，稿二）" xfId="2519"/>
    <cellStyle name="差_汇总 2 2_四川省2019年财政预算（草案）（样表，稿二）" xfId="2520"/>
    <cellStyle name="差_汇总 2 3" xfId="542"/>
    <cellStyle name="差_汇总 2 3 2" xfId="2163"/>
    <cellStyle name="差_汇总 2 3 3" xfId="1404"/>
    <cellStyle name="差_汇总 2 3_四川省2018年财政预算执行情况(样表，稿二）" xfId="2521"/>
    <cellStyle name="差_汇总 2 3_四川省2019年财政预算（草案）（样表，稿二）" xfId="2522"/>
    <cellStyle name="差_汇总 2 4" xfId="2069"/>
    <cellStyle name="差_汇总 2 5" xfId="1401"/>
    <cellStyle name="差_汇总 2_2017年省对市(州)税收返还和转移支付预算" xfId="543"/>
    <cellStyle name="差_汇总 2_2017年省对市(州)税收返还和转移支付预算 2" xfId="2223"/>
    <cellStyle name="差_汇总 2_2017年省对市(州)税收返还和转移支付预算 3" xfId="1405"/>
    <cellStyle name="差_汇总 2_2017年省对市(州)税收返还和转移支付预算_四川省2018年财政预算执行情况(样表，稿二）" xfId="2523"/>
    <cellStyle name="差_汇总 2_2017年省对市(州)税收返还和转移支付预算_四川省2019年财政预算（草案）（样表，稿二）" xfId="2524"/>
    <cellStyle name="差_汇总 2_四川省2017年省对市（州）税收返还和转移支付分地区预算（草案）--社保处" xfId="101"/>
    <cellStyle name="差_汇总 2_四川省2018年财政预算执行情况(样表，稿二）" xfId="2525"/>
    <cellStyle name="差_汇总 2_四川省2019年财政预算（草案）（样表，稿二）" xfId="2526"/>
    <cellStyle name="差_汇总 3" xfId="544"/>
    <cellStyle name="差_汇总 3 2" xfId="2213"/>
    <cellStyle name="差_汇总 3 3" xfId="1406"/>
    <cellStyle name="差_汇总 3_2017年省对市(州)税收返还和转移支付预算" xfId="546"/>
    <cellStyle name="差_汇总 3_2017年省对市(州)税收返还和转移支付预算 2" xfId="2239"/>
    <cellStyle name="差_汇总 3_2017年省对市(州)税收返还和转移支付预算 3" xfId="1407"/>
    <cellStyle name="差_汇总 3_2017年省对市(州)税收返还和转移支付预算_四川省2018年财政预算执行情况(样表，稿二）" xfId="2527"/>
    <cellStyle name="差_汇总 3_2017年省对市(州)税收返还和转移支付预算_四川省2019年财政预算（草案）（样表，稿二）" xfId="2528"/>
    <cellStyle name="差_汇总 3_四川省2017年省对市（州）税收返还和转移支付分地区预算（草案）--社保处" xfId="547"/>
    <cellStyle name="差_汇总 3_四川省2018年财政预算执行情况(样表，稿二）" xfId="2529"/>
    <cellStyle name="差_汇总 3_四川省2019年财政预算（草案）（样表，稿二）" xfId="2530"/>
    <cellStyle name="差_汇总 4" xfId="548"/>
    <cellStyle name="差_汇总 4 2" xfId="1873"/>
    <cellStyle name="差_汇总 4 3" xfId="1408"/>
    <cellStyle name="差_汇总 4_四川省2018年财政预算执行情况(样表，稿二）" xfId="2531"/>
    <cellStyle name="差_汇总 4_四川省2019年财政预算（草案）（样表，稿二）" xfId="2532"/>
    <cellStyle name="差_汇总 5" xfId="1876"/>
    <cellStyle name="差_汇总 6" xfId="1400"/>
    <cellStyle name="差_汇总_1" xfId="549"/>
    <cellStyle name="差_汇总_1 2" xfId="495"/>
    <cellStyle name="差_汇总_1 2 2" xfId="545"/>
    <cellStyle name="差_汇总_1 2 2 2" xfId="2533"/>
    <cellStyle name="差_汇总_1 2 2_2017年省对市(州)税收返还和转移支付预算" xfId="184"/>
    <cellStyle name="差_汇总_1 2 2_2017年省对市(州)税收返还和转移支付预算 2" xfId="2534"/>
    <cellStyle name="差_汇总_1 2 3" xfId="471"/>
    <cellStyle name="差_汇总_1 2 3 2" xfId="2535"/>
    <cellStyle name="差_汇总_1 2 4" xfId="2536"/>
    <cellStyle name="差_汇总_1 2_2017年省对市(州)税收返还和转移支付预算" xfId="197"/>
    <cellStyle name="差_汇总_1 2_2017年省对市(州)税收返还和转移支付预算 2" xfId="2537"/>
    <cellStyle name="差_汇总_1 3" xfId="386"/>
    <cellStyle name="差_汇总_1 3 2" xfId="2538"/>
    <cellStyle name="差_汇总_1 3_2017年省对市(州)税收返还和转移支付预算" xfId="550"/>
    <cellStyle name="差_汇总_1 3_2017年省对市(州)税收返还和转移支付预算 2" xfId="2539"/>
    <cellStyle name="差_汇总_1 4" xfId="2540"/>
    <cellStyle name="差_汇总_2" xfId="551"/>
    <cellStyle name="差_汇总_2 2" xfId="552"/>
    <cellStyle name="差_汇总_2 2 2" xfId="553"/>
    <cellStyle name="差_汇总_2 2 2 2" xfId="1653"/>
    <cellStyle name="差_汇总_2 2 2 3" xfId="1411"/>
    <cellStyle name="差_汇总_2 2 2_2017年省对市(州)税收返还和转移支付预算" xfId="554"/>
    <cellStyle name="差_汇总_2 2 2_2017年省对市(州)税收返还和转移支付预算 2" xfId="1872"/>
    <cellStyle name="差_汇总_2 2 2_2017年省对市(州)税收返还和转移支付预算 3" xfId="1412"/>
    <cellStyle name="差_汇总_2 2 2_2017年省对市(州)税收返还和转移支付预算_四川省2018年财政预算执行情况(样表，稿二）" xfId="2541"/>
    <cellStyle name="差_汇总_2 2 2_2017年省对市(州)税收返还和转移支付预算_四川省2019年财政预算（草案）（样表，稿二）" xfId="2542"/>
    <cellStyle name="差_汇总_2 2 2_四川省2017年省对市（州）税收返还和转移支付分地区预算（草案）--社保处" xfId="555"/>
    <cellStyle name="差_汇总_2 2 2_四川省2018年财政预算执行情况(样表，稿二）" xfId="2543"/>
    <cellStyle name="差_汇总_2 2 2_四川省2019年财政预算（草案）（样表，稿二）" xfId="2544"/>
    <cellStyle name="差_汇总_2 2 3" xfId="556"/>
    <cellStyle name="差_汇总_2 2 3 2" xfId="2230"/>
    <cellStyle name="差_汇总_2 2 3 3" xfId="1413"/>
    <cellStyle name="差_汇总_2 2 3_四川省2018年财政预算执行情况(样表，稿二）" xfId="2545"/>
    <cellStyle name="差_汇总_2 2 3_四川省2019年财政预算（草案）（样表，稿二）" xfId="2546"/>
    <cellStyle name="差_汇总_2 2 4" xfId="2198"/>
    <cellStyle name="差_汇总_2 2 5" xfId="1410"/>
    <cellStyle name="差_汇总_2 2_2017年省对市(州)税收返还和转移支付预算" xfId="67"/>
    <cellStyle name="差_汇总_2 2_2017年省对市(州)税收返还和转移支付预算 2" xfId="2135"/>
    <cellStyle name="差_汇总_2 2_2017年省对市(州)税收返还和转移支付预算 3" xfId="1414"/>
    <cellStyle name="差_汇总_2 2_2017年省对市(州)税收返还和转移支付预算_四川省2018年财政预算执行情况(样表，稿二）" xfId="2547"/>
    <cellStyle name="差_汇总_2 2_2017年省对市(州)税收返还和转移支付预算_四川省2019年财政预算（草案）（样表，稿二）" xfId="2548"/>
    <cellStyle name="差_汇总_2 2_四川省2017年省对市（州）税收返还和转移支付分地区预算（草案）--社保处" xfId="557"/>
    <cellStyle name="差_汇总_2 2_四川省2018年财政预算执行情况(样表，稿二）" xfId="2549"/>
    <cellStyle name="差_汇总_2 2_四川省2019年财政预算（草案）（样表，稿二）" xfId="2550"/>
    <cellStyle name="差_汇总_2 3" xfId="558"/>
    <cellStyle name="差_汇总_2 3 2" xfId="2238"/>
    <cellStyle name="差_汇总_2 3 3" xfId="1415"/>
    <cellStyle name="差_汇总_2 3_2017年省对市(州)税收返还和转移支付预算" xfId="559"/>
    <cellStyle name="差_汇总_2 3_2017年省对市(州)税收返还和转移支付预算 2" xfId="1672"/>
    <cellStyle name="差_汇总_2 3_2017年省对市(州)税收返还和转移支付预算 3" xfId="1416"/>
    <cellStyle name="差_汇总_2 3_2017年省对市(州)税收返还和转移支付预算_四川省2018年财政预算执行情况(样表，稿二）" xfId="2551"/>
    <cellStyle name="差_汇总_2 3_2017年省对市(州)税收返还和转移支付预算_四川省2019年财政预算（草案）（样表，稿二）" xfId="2552"/>
    <cellStyle name="差_汇总_2 3_四川省2017年省对市（州）税收返还和转移支付分地区预算（草案）--社保处" xfId="560"/>
    <cellStyle name="差_汇总_2 3_四川省2018年财政预算执行情况(样表，稿二）" xfId="2553"/>
    <cellStyle name="差_汇总_2 3_四川省2019年财政预算（草案）（样表，稿二）" xfId="2554"/>
    <cellStyle name="差_汇总_2 4" xfId="2182"/>
    <cellStyle name="差_汇总_2 5" xfId="1409"/>
    <cellStyle name="差_汇总_2_四川省2017年省对市（州）税收返还和转移支付分地区预算（草案）--社保处" xfId="561"/>
    <cellStyle name="差_汇总_2_四川省2018年财政预算执行情况(样表，稿二）" xfId="2555"/>
    <cellStyle name="差_汇总_2_四川省2019年财政预算（草案）（样表，稿二）" xfId="2556"/>
    <cellStyle name="差_汇总_2017年省对市(州)税收返还和转移支付预算" xfId="211"/>
    <cellStyle name="差_汇总_2017年省对市(州)税收返还和转移支付预算 2" xfId="2042"/>
    <cellStyle name="差_汇总_2017年省对市(州)税收返还和转移支付预算 3" xfId="1417"/>
    <cellStyle name="差_汇总_2017年省对市(州)税收返还和转移支付预算_四川省2018年财政预算执行情况(样表，稿二）" xfId="2557"/>
    <cellStyle name="差_汇总_2017年省对市(州)税收返还和转移支付预算_四川省2019年财政预算（草案）（样表，稿二）" xfId="2558"/>
    <cellStyle name="差_汇总_四川省2017年省对市（州）税收返还和转移支付分地区预算（草案）--社保处" xfId="562"/>
    <cellStyle name="差_汇总_四川省2018年财政预算执行情况(样表，稿二）" xfId="2559"/>
    <cellStyle name="差_汇总_四川省2019年财政预算（草案）（样表，稿二）" xfId="2560"/>
    <cellStyle name="差_科技口6-30-35" xfId="563"/>
    <cellStyle name="差_科技口6-30-35 2" xfId="1871"/>
    <cellStyle name="差_科技口6-30-35 3" xfId="1418"/>
    <cellStyle name="差_科技口6-30-35_四川省2018年财政预算执行情况(样表，稿二）" xfId="2561"/>
    <cellStyle name="差_科技口6-30-35_四川省2019年财政预算（草案）（样表，稿二）" xfId="2562"/>
    <cellStyle name="差_美术馆公共图书馆文化馆（站）免费开放专项资金" xfId="564"/>
    <cellStyle name="差_美术馆公共图书馆文化馆（站）免费开放专项资金 2" xfId="1870"/>
    <cellStyle name="差_美术馆公共图书馆文化馆（站）免费开放专项资金 3" xfId="1419"/>
    <cellStyle name="差_美术馆公共图书馆文化馆（站）免费开放专项资金_四川省2018年财政预算执行情况(样表，稿二）" xfId="2563"/>
    <cellStyle name="差_美术馆公共图书馆文化馆（站）免费开放专项资金_四川省2019年财政预算（草案）（样表，稿二）" xfId="2564"/>
    <cellStyle name="差_其他工程费用计费" xfId="565"/>
    <cellStyle name="差_其他工程费用计费 2" xfId="1869"/>
    <cellStyle name="差_其他工程费用计费 3" xfId="1420"/>
    <cellStyle name="差_其他工程费用计费_四川省2017年省对市（州）税收返还和转移支付分地区预算（草案）--社保处" xfId="566"/>
    <cellStyle name="差_其他工程费用计费_四川省2018年财政预算执行情况(样表，稿二）" xfId="2565"/>
    <cellStyle name="差_其他工程费用计费_四川省2019年财政预算（草案）（样表，稿二）" xfId="2566"/>
    <cellStyle name="差_少数民族文化事业发展专项资金" xfId="567"/>
    <cellStyle name="差_少数民族文化事业发展专项资金 2" xfId="1868"/>
    <cellStyle name="差_少数民族文化事业发展专项资金 3" xfId="1421"/>
    <cellStyle name="差_少数民族文化事业发展专项资金_四川省2018年财政预算执行情况(样表，稿二）" xfId="2567"/>
    <cellStyle name="差_少数民族文化事业发展专项资金_四川省2019年财政预算（草案）（样表，稿二）" xfId="2568"/>
    <cellStyle name="差_省级科技计划项目专项资金" xfId="465"/>
    <cellStyle name="差_省级科技计划项目专项资金 2" xfId="1915"/>
    <cellStyle name="差_省级科技计划项目专项资金 3" xfId="1422"/>
    <cellStyle name="差_省级科技计划项目专项资金_四川省2018年财政预算执行情况(样表，稿二）" xfId="2569"/>
    <cellStyle name="差_省级科技计划项目专项资金_四川省2019年财政预算（草案）（样表，稿二）" xfId="2570"/>
    <cellStyle name="差_省级体育专项资金" xfId="275"/>
    <cellStyle name="差_省级体育专项资金 2" xfId="1996"/>
    <cellStyle name="差_省级体育专项资金 3" xfId="1423"/>
    <cellStyle name="差_省级体育专项资金_四川省2018年财政预算执行情况(样表，稿二）" xfId="2571"/>
    <cellStyle name="差_省级体育专项资金_四川省2019年财政预算（草案）（样表，稿二）" xfId="2572"/>
    <cellStyle name="差_省级文化发展专项资金" xfId="568"/>
    <cellStyle name="差_省级文化发展专项资金 2" xfId="1867"/>
    <cellStyle name="差_省级文化发展专项资金 3" xfId="1424"/>
    <cellStyle name="差_省级文化发展专项资金_四川省2018年财政预算执行情况(样表，稿二）" xfId="2573"/>
    <cellStyle name="差_省级文化发展专项资金_四川省2019年财政预算（草案）（样表，稿二）" xfId="2574"/>
    <cellStyle name="差_省级文物保护专项资金" xfId="569"/>
    <cellStyle name="差_省级文物保护专项资金 2" xfId="1866"/>
    <cellStyle name="差_省级文物保护专项资金 3" xfId="1425"/>
    <cellStyle name="差_省级文物保护专项资金_四川省2018年财政预算执行情况(样表，稿二）" xfId="2575"/>
    <cellStyle name="差_省级文物保护专项资金_四川省2019年财政预算（草案）（样表，稿二）" xfId="2576"/>
    <cellStyle name="差_收入" xfId="2577"/>
    <cellStyle name="差_四川省2017年省对市（州）税收返还和转移支付分地区预算（草案）--行政政法处" xfId="85"/>
    <cellStyle name="差_四川省2017年省对市（州）税收返还和转移支付分地区预算（草案）--行政政法处 2" xfId="2233"/>
    <cellStyle name="差_四川省2017年省对市（州）税收返还和转移支付分地区预算（草案）--行政政法处 3" xfId="1426"/>
    <cellStyle name="差_四川省2017年省对市（州）税收返还和转移支付分地区预算（草案）--行政政法处_四川省2018年财政预算执行情况(样表，稿二）" xfId="2578"/>
    <cellStyle name="差_四川省2017年省对市（州）税收返还和转移支付分地区预算（草案）--行政政法处_四川省2019年财政预算（草案）（样表，稿二）" xfId="2579"/>
    <cellStyle name="差_四川省2017年省对市（州）税收返还和转移支付分地区预算（草案）--教科文处" xfId="570"/>
    <cellStyle name="差_四川省2017年省对市（州）税收返还和转移支付分地区预算（草案）--教科文处 2" xfId="1865"/>
    <cellStyle name="差_四川省2017年省对市（州）税收返还和转移支付分地区预算（草案）--教科文处 3" xfId="1427"/>
    <cellStyle name="差_四川省2017年省对市（州）税收返还和转移支付分地区预算（草案）--教科文处_四川省2018年财政预算执行情况(样表，稿二）" xfId="2580"/>
    <cellStyle name="差_四川省2017年省对市（州）税收返还和转移支付分地区预算（草案）--教科文处_四川省2019年财政预算（草案）（样表，稿二）" xfId="2581"/>
    <cellStyle name="差_四川省2017年省对市（州）税收返还和转移支付分地区预算（草案）--社保处" xfId="571"/>
    <cellStyle name="差_四川省2017年省对市（州）税收返还和转移支付分地区预算（草案）--债务金融处" xfId="572"/>
    <cellStyle name="差_四川省2017年省对市（州）税收返还和转移支付分地区预算（草案）--债务金融处 2" xfId="1864"/>
    <cellStyle name="差_四川省2017年省对市（州）税收返还和转移支付分地区预算（草案）--债务金融处 3" xfId="1428"/>
    <cellStyle name="差_四川省2017年省对市（州）税收返还和转移支付分地区预算（草案）--债务金融处_四川省2018年财政预算执行情况(样表，稿二）" xfId="2582"/>
    <cellStyle name="差_四川省2017年省对市（州）税收返还和转移支付分地区预算（草案）--债务金融处_四川省2019年财政预算（草案）（样表，稿二）" xfId="2583"/>
    <cellStyle name="差_四川省2018年财政预算执行情况(样表，稿二）" xfId="2584"/>
    <cellStyle name="差_四川省2019年财政预算（草案）（样表，稿二）" xfId="2585"/>
    <cellStyle name="差_体育场馆免费低收费开放补助资金" xfId="573"/>
    <cellStyle name="差_体育场馆免费低收费开放补助资金 2" xfId="2197"/>
    <cellStyle name="差_体育场馆免费低收费开放补助资金 3" xfId="1429"/>
    <cellStyle name="差_体育场馆免费低收费开放补助资金_四川省2018年财政预算执行情况(样表，稿二）" xfId="2586"/>
    <cellStyle name="差_体育场馆免费低收费开放补助资金_四川省2019年财政预算（草案）（样表，稿二）" xfId="2587"/>
    <cellStyle name="差_文化产业发展专项资金" xfId="574"/>
    <cellStyle name="差_文化产业发展专项资金 2" xfId="2237"/>
    <cellStyle name="差_文化产业发展专项资金 3" xfId="1430"/>
    <cellStyle name="差_文化产业发展专项资金_四川省2018年财政预算执行情况(样表，稿二）" xfId="2588"/>
    <cellStyle name="差_文化产业发展专项资金_四川省2019年财政预算（草案）（样表，稿二）" xfId="2589"/>
    <cellStyle name="差_宣传文化事业发展专项资金" xfId="575"/>
    <cellStyle name="差_宣传文化事业发展专项资金 2" xfId="1863"/>
    <cellStyle name="差_宣传文化事业发展专项资金 3" xfId="1431"/>
    <cellStyle name="差_宣传文化事业发展专项资金_四川省2018年财政预算执行情况(样表，稿二）" xfId="2590"/>
    <cellStyle name="差_宣传文化事业发展专项资金_四川省2019年财政预算（草案）（样表，稿二）" xfId="2591"/>
    <cellStyle name="差_债券贴息计算器" xfId="576"/>
    <cellStyle name="差_债券贴息计算器 2" xfId="1659"/>
    <cellStyle name="差_债券贴息计算器 3" xfId="1432"/>
    <cellStyle name="差_债券贴息计算器_四川省2017年省对市（州）税收返还和转移支付分地区预算（草案）--社保处" xfId="577"/>
    <cellStyle name="差_债券贴息计算器_四川省2018年财政预算执行情况(样表，稿二）" xfId="2592"/>
    <cellStyle name="差_债券贴息计算器_四川省2019年财政预算（草案）（样表，稿二）" xfId="2593"/>
    <cellStyle name="差_支出" xfId="2594"/>
    <cellStyle name="常规" xfId="0" builtinId="0"/>
    <cellStyle name="常规 10" xfId="379"/>
    <cellStyle name="常规 10 10" xfId="1640"/>
    <cellStyle name="常规 10 2" xfId="381"/>
    <cellStyle name="常规 10 2 2" xfId="578"/>
    <cellStyle name="常规 10 2 2 2" xfId="484"/>
    <cellStyle name="常规 10 2 2 2 2" xfId="2595"/>
    <cellStyle name="常规 10 2 2 3" xfId="579"/>
    <cellStyle name="常规 10 2 2 3 2" xfId="2596"/>
    <cellStyle name="常规 10 2 2 4" xfId="2597"/>
    <cellStyle name="常规 10 2 2_2017年省对市(州)税收返还和转移支付预算" xfId="580"/>
    <cellStyle name="常规 10 2 3" xfId="581"/>
    <cellStyle name="常规 10 2 3 2" xfId="2598"/>
    <cellStyle name="常规 10 2 4" xfId="582"/>
    <cellStyle name="常规 10 2 4 2" xfId="2599"/>
    <cellStyle name="常规 10 2 5" xfId="2600"/>
    <cellStyle name="常规 10 2 5 2" xfId="2601"/>
    <cellStyle name="常规 10 2 5 3" xfId="2602"/>
    <cellStyle name="常规 10 2 6" xfId="2603"/>
    <cellStyle name="常规 10 2_2017年省对市(州)税收返还和转移支付预算" xfId="583"/>
    <cellStyle name="常规 10 3" xfId="584"/>
    <cellStyle name="常规 10 3 2" xfId="585"/>
    <cellStyle name="常规 10 3 2 2" xfId="2604"/>
    <cellStyle name="常规 10 3 3" xfId="2605"/>
    <cellStyle name="常规 10 3_123" xfId="586"/>
    <cellStyle name="常规 10 4" xfId="464"/>
    <cellStyle name="常规 10 4 2" xfId="587"/>
    <cellStyle name="常规 10 4 2 2" xfId="2606"/>
    <cellStyle name="常规 10 4 3" xfId="588"/>
    <cellStyle name="常规 10 4 3 2" xfId="589"/>
    <cellStyle name="常规 10 4 3 2 2" xfId="590"/>
    <cellStyle name="常规 10 4 3 3" xfId="591"/>
    <cellStyle name="常规 10 4 3 3 2" xfId="2607"/>
    <cellStyle name="常规 10 4 3 3 2 2" xfId="2608"/>
    <cellStyle name="常规 10 4 3 3 2 2 2" xfId="2609"/>
    <cellStyle name="常规 10 4 3 3 2 3" xfId="2610"/>
    <cellStyle name="常规 10 4 3 3 3" xfId="2611"/>
    <cellStyle name="常规 10 4 3 4" xfId="2612"/>
    <cellStyle name="常规 10 4 3 4 2" xfId="2613"/>
    <cellStyle name="常规 10 4 3 4 2 2" xfId="2614"/>
    <cellStyle name="常规 10 4 3 4 2 3" xfId="2615"/>
    <cellStyle name="常规 10 4 3 4 3" xfId="2616"/>
    <cellStyle name="常规 10 4 3 5" xfId="2617"/>
    <cellStyle name="常规 10 4 3 5 2" xfId="2618"/>
    <cellStyle name="常规 10 4 3 6" xfId="2619"/>
    <cellStyle name="常规 10 4 3 6 2" xfId="2620"/>
    <cellStyle name="常规 10 4 3 6 3" xfId="2621"/>
    <cellStyle name="常规 10 4 3 7" xfId="2622"/>
    <cellStyle name="常规 10 4 3 7 2" xfId="2623"/>
    <cellStyle name="常规 10 4 3 8" xfId="2624"/>
    <cellStyle name="常规 10 4 4" xfId="2625"/>
    <cellStyle name="常规 10 4_四川省2018年财政预算执行情况(样表，稿二）" xfId="2626"/>
    <cellStyle name="常规 10 5" xfId="593"/>
    <cellStyle name="常规 10 5 2" xfId="2627"/>
    <cellStyle name="常规 10 6" xfId="2628"/>
    <cellStyle name="常规 10 6 2" xfId="2629"/>
    <cellStyle name="常规 10 6 3" xfId="2630"/>
    <cellStyle name="常规 10 7" xfId="2631"/>
    <cellStyle name="常规 10_123" xfId="594"/>
    <cellStyle name="常规 11" xfId="595"/>
    <cellStyle name="常规 11 2" xfId="596"/>
    <cellStyle name="常规 11 2 2" xfId="597"/>
    <cellStyle name="常规 11 2 2 2" xfId="2632"/>
    <cellStyle name="常规 11 2 3" xfId="598"/>
    <cellStyle name="常规 11 2 3 2" xfId="2633"/>
    <cellStyle name="常规 11 2 4" xfId="2634"/>
    <cellStyle name="常规 11 2_2017年省对市(州)税收返还和转移支付预算" xfId="600"/>
    <cellStyle name="常规 11 3" xfId="369"/>
    <cellStyle name="常规 11 3 2" xfId="2635"/>
    <cellStyle name="常规 11 4" xfId="2636"/>
    <cellStyle name="常规 12" xfId="601"/>
    <cellStyle name="常规 12 2" xfId="602"/>
    <cellStyle name="常规 12 2 2" xfId="2637"/>
    <cellStyle name="常规 12 2 5" xfId="1641"/>
    <cellStyle name="常规 12 3" xfId="603"/>
    <cellStyle name="常规 12_123" xfId="604"/>
    <cellStyle name="常规 13" xfId="605"/>
    <cellStyle name="常规 13 2" xfId="606"/>
    <cellStyle name="常规 13_四川省2017年省对市（州）税收返还和转移支付分地区预算（草案）--社保处" xfId="608"/>
    <cellStyle name="常规 14" xfId="609"/>
    <cellStyle name="常规 14 2" xfId="610"/>
    <cellStyle name="常规 14 2 2" xfId="2638"/>
    <cellStyle name="常规 14 3" xfId="2639"/>
    <cellStyle name="常规 14_四川省2018年财政预算执行情况(样表，稿二）" xfId="2640"/>
    <cellStyle name="常规 15" xfId="612"/>
    <cellStyle name="常规 15 2" xfId="614"/>
    <cellStyle name="常规 15 2 2" xfId="2641"/>
    <cellStyle name="常规 15 3" xfId="2642"/>
    <cellStyle name="常规 15 4" xfId="616"/>
    <cellStyle name="常规 15 4 2" xfId="2643"/>
    <cellStyle name="常规 16" xfId="619"/>
    <cellStyle name="常规 16 2" xfId="621"/>
    <cellStyle name="常规 16 2 2" xfId="2644"/>
    <cellStyle name="常规 16_四川省2018年财政预算执行情况(样表，稿二）" xfId="2645"/>
    <cellStyle name="常规 17" xfId="624"/>
    <cellStyle name="常规 17 2" xfId="626"/>
    <cellStyle name="常规 17 2 2" xfId="628"/>
    <cellStyle name="常规 17 2_2016年四川省省级一般公共预算支出执行情况表" xfId="629"/>
    <cellStyle name="常规 17 3" xfId="630"/>
    <cellStyle name="常规 17 4" xfId="425"/>
    <cellStyle name="常规 17 4 2" xfId="631"/>
    <cellStyle name="常规 17 4_2016年四川省省级一般公共预算支出执行情况表" xfId="17"/>
    <cellStyle name="常规 17 5" xfId="2646"/>
    <cellStyle name="常规 17_2016年四川省省级一般公共预算支出执行情况表" xfId="632"/>
    <cellStyle name="常规 18" xfId="634"/>
    <cellStyle name="常规 18 2" xfId="635"/>
    <cellStyle name="常规 18 2 2" xfId="2647"/>
    <cellStyle name="常规 18 3" xfId="2648"/>
    <cellStyle name="常规 18_四川省2018年财政预算执行情况(样表，稿二）" xfId="2649"/>
    <cellStyle name="常规 19" xfId="637"/>
    <cellStyle name="常规 19 2" xfId="639"/>
    <cellStyle name="常规 19 2 2" xfId="2650"/>
    <cellStyle name="常规 19_四川省2018年财政预算执行情况(样表，稿二）" xfId="2651"/>
    <cellStyle name="常规 2" xfId="640"/>
    <cellStyle name="常规 2 10" xfId="1117"/>
    <cellStyle name="常规 2 2" xfId="641"/>
    <cellStyle name="常规 2 2 10 2" xfId="1642"/>
    <cellStyle name="常规 2 2 2" xfId="643"/>
    <cellStyle name="常规 2 2 2 2" xfId="644"/>
    <cellStyle name="常规 2 2 2 2 2" xfId="2652"/>
    <cellStyle name="常规 2 2 2 3" xfId="645"/>
    <cellStyle name="常规 2 2 2 3 2" xfId="2653"/>
    <cellStyle name="常规 2 2 2 4" xfId="2654"/>
    <cellStyle name="常规 2 2 2_2017年省对市(州)税收返还和转移支付预算" xfId="646"/>
    <cellStyle name="常规 2 2 3" xfId="649"/>
    <cellStyle name="常规 2 2 3 2" xfId="2655"/>
    <cellStyle name="常规 2 2 4" xfId="651"/>
    <cellStyle name="常规 2 2 4 2" xfId="2656"/>
    <cellStyle name="常规 2 2_2017年省对市(州)税收返还和转移支付预算" xfId="652"/>
    <cellStyle name="常规 2 3" xfId="653"/>
    <cellStyle name="常规 2 3 2" xfId="654"/>
    <cellStyle name="常规 2 3 2 2" xfId="655"/>
    <cellStyle name="常规 2 3 2 2 2" xfId="2657"/>
    <cellStyle name="常规 2 3 2 3" xfId="656"/>
    <cellStyle name="常规 2 3 2 3 2" xfId="2658"/>
    <cellStyle name="常规 2 3 2 4" xfId="2659"/>
    <cellStyle name="常规 2 3 2_2017年省对市(州)税收返还和转移支付预算" xfId="31"/>
    <cellStyle name="常规 2 3 3" xfId="657"/>
    <cellStyle name="常规 2 3 3 2" xfId="2660"/>
    <cellStyle name="常规 2 3 4" xfId="658"/>
    <cellStyle name="常规 2 3 4 2" xfId="2661"/>
    <cellStyle name="常规 2 3 5" xfId="660"/>
    <cellStyle name="常规 2 3 5 2" xfId="2662"/>
    <cellStyle name="常规 2 3 5 2 2" xfId="2663"/>
    <cellStyle name="常规 2 3 5 3" xfId="2664"/>
    <cellStyle name="常规 2 3 6" xfId="2665"/>
    <cellStyle name="常规 2 3_2017年省对市(州)税收返还和转移支付预算" xfId="661"/>
    <cellStyle name="常规 2 4" xfId="662"/>
    <cellStyle name="常规 2 4 2" xfId="664"/>
    <cellStyle name="常规 2 4 2 2" xfId="665"/>
    <cellStyle name="常规 2 4 2 2 2" xfId="666"/>
    <cellStyle name="常规 2 4 2 3" xfId="668"/>
    <cellStyle name="常规 2 4 3" xfId="1854"/>
    <cellStyle name="常规 2 4 4" xfId="1433"/>
    <cellStyle name="常规 2 4_四川省2018年财政预算执行情况(样表，稿二）" xfId="2666"/>
    <cellStyle name="常规 2 5" xfId="669"/>
    <cellStyle name="常规 2 5 2" xfId="670"/>
    <cellStyle name="常规 2 5 2 2" xfId="2667"/>
    <cellStyle name="常规 2 5 3" xfId="671"/>
    <cellStyle name="常规 2 5 3 2" xfId="2668"/>
    <cellStyle name="常规 2 5 4" xfId="2669"/>
    <cellStyle name="常规 2 5_2017年省对市(州)税收返还和转移支付预算" xfId="672"/>
    <cellStyle name="常规 2 6" xfId="673"/>
    <cellStyle name="常规 2 6 2" xfId="2670"/>
    <cellStyle name="常规 2 7" xfId="1100"/>
    <cellStyle name="常规 2 8" xfId="3074"/>
    <cellStyle name="常规 2 9" xfId="1083"/>
    <cellStyle name="常规 2_%84表2：2016-2018年省级部门三年滚动规划报表" xfId="674"/>
    <cellStyle name="常规 20" xfId="611"/>
    <cellStyle name="常规 20 2" xfId="613"/>
    <cellStyle name="常规 20 2 2" xfId="675"/>
    <cellStyle name="常规 20 2 2 2" xfId="2671"/>
    <cellStyle name="常规 20 2 3" xfId="1643"/>
    <cellStyle name="常规 20 2_2016年社保基金收支执行及2017年预算草案表" xfId="676"/>
    <cellStyle name="常规 20 3" xfId="677"/>
    <cellStyle name="常规 20 3 2" xfId="2672"/>
    <cellStyle name="常规 20 4" xfId="615"/>
    <cellStyle name="常规 20 4 2" xfId="5"/>
    <cellStyle name="常规 20_2015年全省及省级财政收支执行及2016年预算草案表（20160120）企业处修改" xfId="678"/>
    <cellStyle name="常规 21" xfId="618"/>
    <cellStyle name="常规 21 2" xfId="620"/>
    <cellStyle name="常规 21 2 2" xfId="679"/>
    <cellStyle name="常规 21 2 2 2" xfId="2673"/>
    <cellStyle name="常规 21 2 3" xfId="2674"/>
    <cellStyle name="常规 21 2 3 2" xfId="2675"/>
    <cellStyle name="常规 21 2 3 2 2" xfId="2676"/>
    <cellStyle name="常规 21 2 3 3" xfId="2677"/>
    <cellStyle name="常规 21 2 4" xfId="2678"/>
    <cellStyle name="常规 21 3" xfId="680"/>
    <cellStyle name="常规 21 3 2" xfId="2679"/>
    <cellStyle name="常规 21 4" xfId="2680"/>
    <cellStyle name="常规 21 4 2" xfId="2681"/>
    <cellStyle name="常规 21 5" xfId="2682"/>
    <cellStyle name="常规 22" xfId="623"/>
    <cellStyle name="常规 22 2" xfId="625"/>
    <cellStyle name="常规 22 2 2" xfId="2683"/>
    <cellStyle name="常规 22 2 2 2" xfId="2684"/>
    <cellStyle name="常规 22 2 3" xfId="2685"/>
    <cellStyle name="常规 22 3" xfId="2686"/>
    <cellStyle name="常规 22 3 2" xfId="2687"/>
    <cellStyle name="常规 22 4" xfId="2688"/>
    <cellStyle name="常规 22 4 2" xfId="2689"/>
    <cellStyle name="常规 22 5" xfId="2690"/>
    <cellStyle name="常规 23" xfId="633"/>
    <cellStyle name="常规 23 2" xfId="2691"/>
    <cellStyle name="常规 24" xfId="636"/>
    <cellStyle name="常规 24 2" xfId="638"/>
    <cellStyle name="常规 24 2 2" xfId="2692"/>
    <cellStyle name="常规 24 3" xfId="2693"/>
    <cellStyle name="常规 25" xfId="682"/>
    <cellStyle name="常规 25 2" xfId="684"/>
    <cellStyle name="常规 25 2 2" xfId="686"/>
    <cellStyle name="常规 25 2 2 2" xfId="2694"/>
    <cellStyle name="常规 25 2 3" xfId="2695"/>
    <cellStyle name="常规 25 2_2016年社保基金收支执行及2017年预算草案表" xfId="687"/>
    <cellStyle name="常规 25 3" xfId="2696"/>
    <cellStyle name="常规 25 3 2" xfId="2697"/>
    <cellStyle name="常规 25 4" xfId="2698"/>
    <cellStyle name="常规 26" xfId="689"/>
    <cellStyle name="常规 26 2" xfId="10"/>
    <cellStyle name="常规 26 2 2" xfId="236"/>
    <cellStyle name="常规 26 2 2 2" xfId="238"/>
    <cellStyle name="常规 26 2 2 2 2" xfId="240"/>
    <cellStyle name="常规 26 2 2 3" xfId="244"/>
    <cellStyle name="常规 26 2 3" xfId="2699"/>
    <cellStyle name="常规 26 3" xfId="2700"/>
    <cellStyle name="常规 26_2016年社保基金收支执行及2017年预算草案表" xfId="691"/>
    <cellStyle name="常规 27" xfId="693"/>
    <cellStyle name="常规 27 2" xfId="694"/>
    <cellStyle name="常规 27 2 2" xfId="695"/>
    <cellStyle name="常规 27 2_2016年四川省省级一般公共预算支出执行情况表" xfId="696"/>
    <cellStyle name="常规 27 3" xfId="697"/>
    <cellStyle name="常规 27_2016年四川省省级一般公共预算支出执行情况表" xfId="698"/>
    <cellStyle name="常规 28" xfId="700"/>
    <cellStyle name="常规 28 2" xfId="701"/>
    <cellStyle name="常规 28 2 2" xfId="702"/>
    <cellStyle name="常规 28 2 2 2" xfId="703"/>
    <cellStyle name="常规 28 2 2 2 2" xfId="2701"/>
    <cellStyle name="常规 28 2 2 3" xfId="2702"/>
    <cellStyle name="常规 28 2 2 4" xfId="2703"/>
    <cellStyle name="常规 28 2 3" xfId="704"/>
    <cellStyle name="常规 28 3" xfId="2704"/>
    <cellStyle name="常规 28_2016年社保基金收支执行及2017年预算草案表" xfId="705"/>
    <cellStyle name="常规 29" xfId="707"/>
    <cellStyle name="常规 29 2" xfId="2705"/>
    <cellStyle name="常规 3" xfId="708"/>
    <cellStyle name="常规 3 10" xfId="1626"/>
    <cellStyle name="常规 3 2" xfId="151"/>
    <cellStyle name="常规 3 2 2" xfId="709"/>
    <cellStyle name="常规 3 2 2 2" xfId="710"/>
    <cellStyle name="常规 3 2 2 3" xfId="711"/>
    <cellStyle name="常规 3 2 2_2017年省对市(州)税收返还和转移支付预算" xfId="712"/>
    <cellStyle name="常规 3 2 3" xfId="713"/>
    <cellStyle name="常规 3 2 3 2" xfId="714"/>
    <cellStyle name="常规 3 2 3 2 2" xfId="715"/>
    <cellStyle name="常规 3 2 4" xfId="716"/>
    <cellStyle name="常规 3 2_2016年四川省省级一般公共预算支出执行情况表" xfId="717"/>
    <cellStyle name="常规 3 3" xfId="718"/>
    <cellStyle name="常规 3 3 2" xfId="719"/>
    <cellStyle name="常规 3 3 2 2" xfId="2706"/>
    <cellStyle name="常规 3 3 3" xfId="720"/>
    <cellStyle name="常规 3 3 3 2" xfId="2707"/>
    <cellStyle name="常规 3 3 4" xfId="2708"/>
    <cellStyle name="常规 3 3_2017年省对市(州)税收返还和转移支付预算" xfId="721"/>
    <cellStyle name="常规 3 4" xfId="722"/>
    <cellStyle name="常规 3 4 2" xfId="2709"/>
    <cellStyle name="常规 3 5" xfId="1102"/>
    <cellStyle name="常规 3 5 2" xfId="2711"/>
    <cellStyle name="常规 3 5 3" xfId="2710"/>
    <cellStyle name="常规 3 6" xfId="2712"/>
    <cellStyle name="常规 3 6 2" xfId="2713"/>
    <cellStyle name="常规 3 7" xfId="2714"/>
    <cellStyle name="常规 3 8" xfId="2715"/>
    <cellStyle name="常规 3 9" xfId="1135"/>
    <cellStyle name="常规 3_15-省级防震减灾分情况" xfId="347"/>
    <cellStyle name="常规 30" xfId="681"/>
    <cellStyle name="常规 30 2" xfId="683"/>
    <cellStyle name="常规 30 2 2" xfId="685"/>
    <cellStyle name="常规 30 2_2016年四川省省级一般公共预算支出执行情况表" xfId="723"/>
    <cellStyle name="常规 30 3" xfId="724"/>
    <cellStyle name="常规 30_2016年四川省省级一般公共预算支出执行情况表" xfId="725"/>
    <cellStyle name="常规 31" xfId="688"/>
    <cellStyle name="常规 31 2" xfId="9"/>
    <cellStyle name="常规 31 2 2" xfId="2716"/>
    <cellStyle name="常规 31 3" xfId="2717"/>
    <cellStyle name="常规 31_2016年社保基金收支执行及2017年预算草案表" xfId="690"/>
    <cellStyle name="常规 32" xfId="692"/>
    <cellStyle name="常规 32 2" xfId="2718"/>
    <cellStyle name="常规 32 3" xfId="2719"/>
    <cellStyle name="常规 33" xfId="699"/>
    <cellStyle name="常规 33 2" xfId="2720"/>
    <cellStyle name="常规 34" xfId="706"/>
    <cellStyle name="常规 34 2" xfId="2721"/>
    <cellStyle name="常规 35" xfId="726"/>
    <cellStyle name="常规 35 2" xfId="2722"/>
    <cellStyle name="常规 35_2020支出预算表(以此为准)2" xfId="2723"/>
    <cellStyle name="常规 36" xfId="727"/>
    <cellStyle name="常规 36 2" xfId="728"/>
    <cellStyle name="常规 36 2 2" xfId="1066"/>
    <cellStyle name="常规 36 2 2 2" xfId="1077"/>
    <cellStyle name="常规 36 2 2 2 2" xfId="2208"/>
    <cellStyle name="常规 36 2 2 2 3" xfId="3320"/>
    <cellStyle name="常规 36 2 2 3" xfId="1133"/>
    <cellStyle name="常规 36 2 2 4" xfId="3182"/>
    <cellStyle name="常规 36 2 3" xfId="1076"/>
    <cellStyle name="常规 36 2 3 2" xfId="1650"/>
    <cellStyle name="常规 36 2 3 2 2" xfId="2211"/>
    <cellStyle name="常规 36 2 3 2 2 2" xfId="3321"/>
    <cellStyle name="常规 36 2 3 2 3" xfId="3211"/>
    <cellStyle name="常规 36 2 3 3" xfId="2724"/>
    <cellStyle name="常规 36 2 3 3 2" xfId="3329"/>
    <cellStyle name="常规 36 2 4" xfId="2185"/>
    <cellStyle name="常规 36 2 4 2" xfId="3319"/>
    <cellStyle name="常规 36 3" xfId="1075"/>
    <cellStyle name="常规 36 3 2" xfId="2180"/>
    <cellStyle name="常规 36 3 3" xfId="3318"/>
    <cellStyle name="常规 37" xfId="729"/>
    <cellStyle name="常规 37 2" xfId="2725"/>
    <cellStyle name="常规 37 2 2" xfId="2726"/>
    <cellStyle name="常规 37 3" xfId="2727"/>
    <cellStyle name="常规 37 3 2" xfId="2728"/>
    <cellStyle name="常规 37 4" xfId="2729"/>
    <cellStyle name="常规 37 5" xfId="2214"/>
    <cellStyle name="常规 37 6" xfId="1644"/>
    <cellStyle name="常规 38" xfId="730"/>
    <cellStyle name="常规 38 2" xfId="1678"/>
    <cellStyle name="常规 39" xfId="2"/>
    <cellStyle name="常规 39 2" xfId="1677"/>
    <cellStyle name="常规 39 2 2" xfId="2730"/>
    <cellStyle name="常规 39 3" xfId="2731"/>
    <cellStyle name="常规 39 4" xfId="2732"/>
    <cellStyle name="常规 39 5" xfId="3073"/>
    <cellStyle name="常规 39 6" xfId="2160"/>
    <cellStyle name="常规 39 7" xfId="1645"/>
    <cellStyle name="常规 4" xfId="731"/>
    <cellStyle name="常规 4 10" xfId="3134"/>
    <cellStyle name="常规 4 2" xfId="732"/>
    <cellStyle name="常规 4 2 2" xfId="734"/>
    <cellStyle name="常规 4 2 2 2" xfId="2733"/>
    <cellStyle name="常规 4 2 3" xfId="2734"/>
    <cellStyle name="常规 4 2_123" xfId="735"/>
    <cellStyle name="常规 4 3" xfId="736"/>
    <cellStyle name="常规 4 3 2" xfId="2735"/>
    <cellStyle name="常规 4 4" xfId="733"/>
    <cellStyle name="常规 4 5" xfId="737"/>
    <cellStyle name="常规 4 6" xfId="1103"/>
    <cellStyle name="常规 4 7" xfId="1084"/>
    <cellStyle name="常规 4 8" xfId="1116"/>
    <cellStyle name="常规 4 9" xfId="3136"/>
    <cellStyle name="常规 4_123" xfId="738"/>
    <cellStyle name="常规 40" xfId="1067"/>
    <cellStyle name="常规 40 2" xfId="2209"/>
    <cellStyle name="常规 40 2 2" xfId="2736"/>
    <cellStyle name="常规 41" xfId="1068"/>
    <cellStyle name="常规 41 2" xfId="2210"/>
    <cellStyle name="常规 41 3" xfId="1086"/>
    <cellStyle name="常规 42" xfId="1074"/>
    <cellStyle name="常规 42 2" xfId="2737"/>
    <cellStyle name="常规 42 3" xfId="3330"/>
    <cellStyle name="常规 43" xfId="1078"/>
    <cellStyle name="常规 43 2" xfId="2162"/>
    <cellStyle name="常规 44" xfId="1917"/>
    <cellStyle name="常规 45" xfId="3131"/>
    <cellStyle name="常规 46" xfId="3132"/>
    <cellStyle name="常规 47" xfId="739"/>
    <cellStyle name="常规 47 2" xfId="740"/>
    <cellStyle name="常规 47 2 2" xfId="741"/>
    <cellStyle name="常规 47 2 2 2" xfId="742"/>
    <cellStyle name="常规 47 2 2 2 2" xfId="2738"/>
    <cellStyle name="常规 47 2 2 3" xfId="2739"/>
    <cellStyle name="常规 47 2 3" xfId="58"/>
    <cellStyle name="常规 47 2 3 2" xfId="2740"/>
    <cellStyle name="常规 47 2 4" xfId="2741"/>
    <cellStyle name="常规 47 3" xfId="744"/>
    <cellStyle name="常规 47 3 2" xfId="2742"/>
    <cellStyle name="常规 47 4" xfId="745"/>
    <cellStyle name="常规 47 4 2" xfId="746"/>
    <cellStyle name="常规 47 4 2 2" xfId="747"/>
    <cellStyle name="常规 47 4 2 2 2" xfId="748"/>
    <cellStyle name="常规 47 4 3" xfId="2743"/>
    <cellStyle name="常规 47 5" xfId="2744"/>
    <cellStyle name="常规 48" xfId="749"/>
    <cellStyle name="常规 48 2" xfId="750"/>
    <cellStyle name="常规 48 2 2" xfId="751"/>
    <cellStyle name="常规 48 2 2 2" xfId="2745"/>
    <cellStyle name="常规 48 2 3" xfId="2746"/>
    <cellStyle name="常规 48 3" xfId="752"/>
    <cellStyle name="常规 48 3 2" xfId="2747"/>
    <cellStyle name="常规 48 4" xfId="2748"/>
    <cellStyle name="常规 49" xfId="1079"/>
    <cellStyle name="常规 5" xfId="753"/>
    <cellStyle name="常规 5 10" xfId="3135"/>
    <cellStyle name="常规 5 2" xfId="754"/>
    <cellStyle name="常规 5 2 2" xfId="755"/>
    <cellStyle name="常规 5 2 2 2" xfId="2749"/>
    <cellStyle name="常规 5 2 3" xfId="756"/>
    <cellStyle name="常规 5 2 3 2" xfId="2750"/>
    <cellStyle name="常规 5 2 4" xfId="2751"/>
    <cellStyle name="常规 5 2_2017年省对市(州)税收返还和转移支付预算" xfId="757"/>
    <cellStyle name="常规 5 3" xfId="758"/>
    <cellStyle name="常规 5 3 2" xfId="2752"/>
    <cellStyle name="常规 5 4" xfId="760"/>
    <cellStyle name="常规 5 4 2" xfId="2753"/>
    <cellStyle name="常规 5 5" xfId="763"/>
    <cellStyle name="常规 5 6" xfId="1104"/>
    <cellStyle name="常规 5 7" xfId="3085"/>
    <cellStyle name="常规 5 8" xfId="1082"/>
    <cellStyle name="常规 5 9" xfId="1126"/>
    <cellStyle name="常规 5_2017年省对市(州)税收返还和转移支付预算" xfId="764"/>
    <cellStyle name="常规 50" xfId="1127"/>
    <cellStyle name="常规 51" xfId="3137"/>
    <cellStyle name="常规 52" xfId="3138"/>
    <cellStyle name="常规 53" xfId="3139"/>
    <cellStyle name="常规 54" xfId="3140"/>
    <cellStyle name="常规 55" xfId="3141"/>
    <cellStyle name="常规 56" xfId="3142"/>
    <cellStyle name="常规 57" xfId="3145"/>
    <cellStyle name="常规 58" xfId="3168"/>
    <cellStyle name="常规 6" xfId="765"/>
    <cellStyle name="常规 6 10" xfId="3133"/>
    <cellStyle name="常规 6 11" xfId="3143"/>
    <cellStyle name="常规 6 2" xfId="766"/>
    <cellStyle name="常规 6 2 2" xfId="767"/>
    <cellStyle name="常规 6 2 2 2" xfId="768"/>
    <cellStyle name="常规 6 2 2 3" xfId="769"/>
    <cellStyle name="常规 6 2 2_2017年省对市(州)税收返还和转移支付预算" xfId="770"/>
    <cellStyle name="常规 6 2 3" xfId="771"/>
    <cellStyle name="常规 6 2 4" xfId="772"/>
    <cellStyle name="常规 6 2_2017年省对市(州)税收返还和转移支付预算" xfId="773"/>
    <cellStyle name="常规 6 3" xfId="774"/>
    <cellStyle name="常规 6 3 2" xfId="775"/>
    <cellStyle name="常规 6 3 2 2" xfId="2754"/>
    <cellStyle name="常规 6 3 3" xfId="2755"/>
    <cellStyle name="常规 6 3_123" xfId="776"/>
    <cellStyle name="常规 6 4" xfId="777"/>
    <cellStyle name="常规 6 4 2" xfId="2756"/>
    <cellStyle name="常规 6 5" xfId="22"/>
    <cellStyle name="常规 6 6" xfId="778"/>
    <cellStyle name="常规 6 7" xfId="1850"/>
    <cellStyle name="常规 6 8" xfId="3086"/>
    <cellStyle name="常规 6 9" xfId="1434"/>
    <cellStyle name="常规 6_123" xfId="779"/>
    <cellStyle name="常规 7" xfId="780"/>
    <cellStyle name="常规 7 2" xfId="781"/>
    <cellStyle name="常规 7 2 2" xfId="782"/>
    <cellStyle name="常规 7 2 3" xfId="783"/>
    <cellStyle name="常规 7 2_2017年省对市(州)税收返还和转移支付预算" xfId="762"/>
    <cellStyle name="常规 7 3" xfId="784"/>
    <cellStyle name="常规 7_2014年年终预算结余指标汇总分析表（定稿）" xfId="2757"/>
    <cellStyle name="常规 8" xfId="785"/>
    <cellStyle name="常规 8 2" xfId="786"/>
    <cellStyle name="常规 8 2 2" xfId="2758"/>
    <cellStyle name="常规 8 3" xfId="1849"/>
    <cellStyle name="常规 8 4" xfId="1646"/>
    <cellStyle name="常规 8 5" xfId="1435"/>
    <cellStyle name="常规 8_四川省2018年财政预算执行情况(样表，稿二）" xfId="2759"/>
    <cellStyle name="常规 9" xfId="478"/>
    <cellStyle name="常规 9 2" xfId="346"/>
    <cellStyle name="常规 9 2 2" xfId="787"/>
    <cellStyle name="常规 9 2 2 2" xfId="2760"/>
    <cellStyle name="常规 9 2 3" xfId="2761"/>
    <cellStyle name="常规 9 2_123" xfId="788"/>
    <cellStyle name="常规 9 3" xfId="789"/>
    <cellStyle name="常规 9 3 2" xfId="2762"/>
    <cellStyle name="常规 9 4" xfId="2763"/>
    <cellStyle name="常规 9_123" xfId="659"/>
    <cellStyle name="常规_(陈诚修改稿)2006年全省及省级财政决算及07年预算执行情况表(A4 留底自用)" xfId="790"/>
    <cellStyle name="常规_(陈诚修改稿)2006年全省及省级财政决算及07年预算执行情况表(A4 留底自用) 2 2 2" xfId="791"/>
    <cellStyle name="常规_(陈诚修改稿)2006年全省及省级财政决算及07年预算执行情况表(A4 留底自用) 2 2 2 2" xfId="792"/>
    <cellStyle name="常规_200704(第一稿）" xfId="340"/>
    <cellStyle name="常规_200704(第一稿） 2" xfId="459"/>
    <cellStyle name="好 2" xfId="793"/>
    <cellStyle name="好 2 2" xfId="794"/>
    <cellStyle name="好 2 2 2" xfId="797"/>
    <cellStyle name="好 2 2 2 2" xfId="1845"/>
    <cellStyle name="好 2 2 2 3" xfId="1438"/>
    <cellStyle name="好 2 2 3" xfId="798"/>
    <cellStyle name="好 2 2 3 2" xfId="1844"/>
    <cellStyle name="好 2 2 3 3" xfId="1439"/>
    <cellStyle name="好 2 2 4" xfId="1847"/>
    <cellStyle name="好 2 2 5" xfId="1437"/>
    <cellStyle name="好 2 2_2017年省对市(州)税收返还和转移支付预算" xfId="799"/>
    <cellStyle name="好 2 3" xfId="258"/>
    <cellStyle name="好 2 3 2" xfId="2008"/>
    <cellStyle name="好 2 3 3" xfId="1440"/>
    <cellStyle name="好 2 4" xfId="1848"/>
    <cellStyle name="好 2 5" xfId="1436"/>
    <cellStyle name="好 2_四川省2017年省对市（州）税收返还和转移支付分地区预算（草案）--社保处" xfId="627"/>
    <cellStyle name="好 3" xfId="2764"/>
    <cellStyle name="好_%84表2：2016-2018年省级部门三年滚动规划报表" xfId="800"/>
    <cellStyle name="好_%84表2：2016-2018年省级部门三年滚动规划报表 2" xfId="1843"/>
    <cellStyle name="好_%84表2：2016-2018年省级部门三年滚动规划报表 3" xfId="1441"/>
    <cellStyle name="好_%84表2：2016-2018年省级部门三年滚动规划报表_收入" xfId="2765"/>
    <cellStyle name="好_%84表2：2016-2018年省级部门三年滚动规划报表_四川省2018年财政预算执行情况(样表，稿二）" xfId="2766"/>
    <cellStyle name="好_%84表2：2016-2018年省级部门三年滚动规划报表_四川省2019年财政预算（草案）（样表，稿二）" xfId="2767"/>
    <cellStyle name="好_%84表2：2016-2018年省级部门三年滚动规划报表_支出" xfId="2768"/>
    <cellStyle name="好_“三区”文化人才专项资金" xfId="801"/>
    <cellStyle name="好_“三区”文化人才专项资金 2" xfId="1842"/>
    <cellStyle name="好_“三区”文化人才专项资金 3" xfId="1442"/>
    <cellStyle name="好_“三区”文化人才专项资金_四川省2018年财政预算执行情况(样表，稿二）" xfId="2769"/>
    <cellStyle name="好_“三区”文化人才专项资金_四川省2019年财政预算（草案）（样表，稿二）" xfId="2770"/>
    <cellStyle name="好_1 2017年省对市（州）税收返还和转移支付预算分地区情况表（华侨事务补助）(1)" xfId="802"/>
    <cellStyle name="好_1 2017年省对市（州）税收返还和转移支付预算分地区情况表（华侨事务补助）(1) 2" xfId="1841"/>
    <cellStyle name="好_1 2017年省对市（州）税收返还和转移支付预算分地区情况表（华侨事务补助）(1) 3" xfId="1443"/>
    <cellStyle name="好_1 2017年省对市（州）税收返还和转移支付预算分地区情况表（华侨事务补助）(1)_四川省2018年财政预算执行情况(样表，稿二）" xfId="2771"/>
    <cellStyle name="好_1 2017年省对市（州）税收返还和转移支付预算分地区情况表（华侨事务补助）(1)_四川省2019年财政预算（草案）（样表，稿二）" xfId="2772"/>
    <cellStyle name="好_10 2017年省对市（州）税收返还和转移支付预算分地区情况表（寺观教堂维修补助资金）(1)" xfId="803"/>
    <cellStyle name="好_10 2017年省对市（州）税收返还和转移支付预算分地区情况表（寺观教堂维修补助资金）(1) 2" xfId="1840"/>
    <cellStyle name="好_10 2017年省对市（州）税收返还和转移支付预算分地区情况表（寺观教堂维修补助资金）(1) 3" xfId="1444"/>
    <cellStyle name="好_10 2017年省对市（州）税收返还和转移支付预算分地区情况表（寺观教堂维修补助资金）(1)_四川省2018年财政预算执行情况(样表，稿二）" xfId="2773"/>
    <cellStyle name="好_10 2017年省对市（州）税收返还和转移支付预算分地区情况表（寺观教堂维修补助资金）(1)_四川省2019年财政预算（草案）（样表，稿二）" xfId="2774"/>
    <cellStyle name="好_10-扶持民族地区教育发展" xfId="804"/>
    <cellStyle name="好_10-扶持民族地区教育发展 2" xfId="1839"/>
    <cellStyle name="好_10-扶持民族地区教育发展 3" xfId="1445"/>
    <cellStyle name="好_10-扶持民族地区教育发展_四川省2018年财政预算执行情况(样表，稿二）" xfId="2775"/>
    <cellStyle name="好_10-扶持民族地区教育发展_四川省2019年财政预算（草案）（样表，稿二）" xfId="2776"/>
    <cellStyle name="好_11 2017年省对市（州）税收返还和转移支付预算分地区情况表（基层行政单位救灾专项资金）(1)" xfId="805"/>
    <cellStyle name="好_11 2017年省对市（州）税收返还和转移支付预算分地区情况表（基层行政单位救灾专项资金）(1) 2" xfId="1838"/>
    <cellStyle name="好_11 2017年省对市（州）税收返还和转移支付预算分地区情况表（基层行政单位救灾专项资金）(1) 3" xfId="1446"/>
    <cellStyle name="好_11 2017年省对市（州）税收返还和转移支付预算分地区情况表（基层行政单位救灾专项资金）(1)_四川省2018年财政预算执行情况(样表，稿二）" xfId="2777"/>
    <cellStyle name="好_11 2017年省对市（州）税收返还和转移支付预算分地区情况表（基层行政单位救灾专项资金）(1)_四川省2019年财政预算（草案）（样表，稿二）" xfId="2778"/>
    <cellStyle name="好_1-12" xfId="806"/>
    <cellStyle name="好_1-12 2" xfId="1837"/>
    <cellStyle name="好_1-12 3" xfId="1447"/>
    <cellStyle name="好_1-12_四川省2017年省对市（州）税收返还和转移支付分地区预算（草案）--社保处" xfId="807"/>
    <cellStyle name="好_1-12_四川省2018年财政预算执行情况(样表，稿二）" xfId="2779"/>
    <cellStyle name="好_1-12_四川省2019年财政预算（草案）（样表，稿二）" xfId="2780"/>
    <cellStyle name="好_12 2017年省对市（州）税收返还和转移支付预算分地区情况表（民族地区春节慰问经费）(1)" xfId="808"/>
    <cellStyle name="好_12 2017年省对市（州）税收返还和转移支付预算分地区情况表（民族地区春节慰问经费）(1) 2" xfId="1836"/>
    <cellStyle name="好_12 2017年省对市（州）税收返还和转移支付预算分地区情况表（民族地区春节慰问经费）(1) 3" xfId="1448"/>
    <cellStyle name="好_12 2017年省对市（州）税收返还和转移支付预算分地区情况表（民族地区春节慰问经费）(1)_四川省2018年财政预算执行情况(样表，稿二）" xfId="2781"/>
    <cellStyle name="好_12 2017年省对市（州）税收返还和转移支付预算分地区情况表（民族地区春节慰问经费）(1)_四川省2019年财政预算（草案）（样表，稿二）" xfId="2782"/>
    <cellStyle name="好_123" xfId="809"/>
    <cellStyle name="好_123 2" xfId="1835"/>
    <cellStyle name="好_123 3" xfId="1449"/>
    <cellStyle name="好_123_四川省2018年财政预算执行情况(样表，稿二）" xfId="2783"/>
    <cellStyle name="好_123_四川省2019年财政预算（草案）（样表，稿二）" xfId="2784"/>
    <cellStyle name="好_13 2017年省对市（州）税收返还和转移支付预算分地区情况表（审计能力提升专项经费）(1)" xfId="810"/>
    <cellStyle name="好_13 2017年省对市（州）税收返还和转移支付预算分地区情况表（审计能力提升专项经费）(1) 2" xfId="1834"/>
    <cellStyle name="好_13 2017年省对市（州）税收返还和转移支付预算分地区情况表（审计能力提升专项经费）(1) 3" xfId="1450"/>
    <cellStyle name="好_13 2017年省对市（州）税收返还和转移支付预算分地区情况表（审计能力提升专项经费）(1)_四川省2018年财政预算执行情况(样表，稿二）" xfId="2785"/>
    <cellStyle name="好_13 2017年省对市（州）税收返还和转移支付预算分地区情况表（审计能力提升专项经费）(1)_四川省2019年财政预算（草案）（样表，稿二）" xfId="2786"/>
    <cellStyle name="好_14 2017年省对市（州）税收返还和转移支付预算分地区情况表（支持基层政权建设补助资金）(1)" xfId="811"/>
    <cellStyle name="好_14 2017年省对市（州）税收返还和转移支付预算分地区情况表（支持基层政权建设补助资金）(1) 2" xfId="1833"/>
    <cellStyle name="好_14 2017年省对市（州）税收返还和转移支付预算分地区情况表（支持基层政权建设补助资金）(1) 3" xfId="1451"/>
    <cellStyle name="好_14 2017年省对市（州）税收返还和转移支付预算分地区情况表（支持基层政权建设补助资金）(1)_四川省2018年财政预算执行情况(样表，稿二）" xfId="2787"/>
    <cellStyle name="好_14 2017年省对市（州）税收返还和转移支付预算分地区情况表（支持基层政权建设补助资金）(1)_四川省2019年财政预算（草案）（样表，稿二）" xfId="2788"/>
    <cellStyle name="好_15-省级防震减灾分情况" xfId="812"/>
    <cellStyle name="好_15-省级防震减灾分情况 2" xfId="1832"/>
    <cellStyle name="好_15-省级防震减灾分情况 3" xfId="1452"/>
    <cellStyle name="好_15-省级防震减灾分情况_四川省2018年财政预算执行情况(样表，稿二）" xfId="2789"/>
    <cellStyle name="好_15-省级防震减灾分情况_四川省2019年财政预算（草案）（样表，稿二）" xfId="2790"/>
    <cellStyle name="好_18 2017年省对市（州）税收返还和转移支付预算分地区情况表（全省法院系统业务经费）(1)" xfId="813"/>
    <cellStyle name="好_18 2017年省对市（州）税收返还和转移支付预算分地区情况表（全省法院系统业务经费）(1) 2" xfId="1831"/>
    <cellStyle name="好_18 2017年省对市（州）税收返还和转移支付预算分地区情况表（全省法院系统业务经费）(1) 3" xfId="1453"/>
    <cellStyle name="好_18 2017年省对市（州）税收返还和转移支付预算分地区情况表（全省法院系统业务经费）(1)_四川省2018年财政预算执行情况(样表，稿二）" xfId="2791"/>
    <cellStyle name="好_18 2017年省对市（州）税收返还和转移支付预算分地区情况表（全省法院系统业务经费）(1)_四川省2019年财政预算（草案）（样表，稿二）" xfId="2792"/>
    <cellStyle name="好_19 征兵经费" xfId="814"/>
    <cellStyle name="好_19 征兵经费 2" xfId="1830"/>
    <cellStyle name="好_19 征兵经费 3" xfId="1454"/>
    <cellStyle name="好_19 征兵经费_四川省2018年财政预算执行情况(样表，稿二）" xfId="2793"/>
    <cellStyle name="好_19 征兵经费_四川省2019年财政预算（草案）（样表，稿二）" xfId="2794"/>
    <cellStyle name="好_1-学前教育发展专项资金" xfId="389"/>
    <cellStyle name="好_1-学前教育发展专项资金 2" xfId="1935"/>
    <cellStyle name="好_1-学前教育发展专项资金 3" xfId="1455"/>
    <cellStyle name="好_1-学前教育发展专项资金_四川省2018年财政预算执行情况(样表，稿二）" xfId="2795"/>
    <cellStyle name="好_1-学前教育发展专项资金_四川省2019年财政预算（草案）（样表，稿二）" xfId="2796"/>
    <cellStyle name="好_1-政策性保险财政补助资金" xfId="815"/>
    <cellStyle name="好_1-政策性保险财政补助资金 2" xfId="1829"/>
    <cellStyle name="好_1-政策性保险财政补助资金 3" xfId="1456"/>
    <cellStyle name="好_1-政策性保险财政补助资金_四川省2018年财政预算执行情况(样表，稿二）" xfId="2797"/>
    <cellStyle name="好_1-政策性保险财政补助资金_四川省2019年财政预算（草案）（样表，稿二）" xfId="2798"/>
    <cellStyle name="好_2" xfId="816"/>
    <cellStyle name="好_2 2" xfId="1828"/>
    <cellStyle name="好_2 3" xfId="1457"/>
    <cellStyle name="好_2 政法转移支付" xfId="424"/>
    <cellStyle name="好_2 政法转移支付 2" xfId="1652"/>
    <cellStyle name="好_2 政法转移支付 3" xfId="1458"/>
    <cellStyle name="好_2 政法转移支付_四川省2018年财政预算执行情况(样表，稿二）" xfId="2799"/>
    <cellStyle name="好_2 政法转移支付_四川省2019年财政预算（草案）（样表，稿二）" xfId="2800"/>
    <cellStyle name="好_2_四川省2018年财政预算执行情况(样表，稿二）" xfId="2801"/>
    <cellStyle name="好_2_四川省2019年财政预算（草案）（样表，稿二）" xfId="2802"/>
    <cellStyle name="好_20 国防动员专项经费" xfId="599"/>
    <cellStyle name="好_20 国防动员专项经费 2" xfId="1862"/>
    <cellStyle name="好_20 国防动员专项经费 3" xfId="1459"/>
    <cellStyle name="好_20 国防动员专项经费_四川省2018年财政预算执行情况(样表，稿二）" xfId="2803"/>
    <cellStyle name="好_20 国防动员专项经费_四川省2019年财政预算（草案）（样表，稿二）" xfId="2804"/>
    <cellStyle name="好_2015财金互动汇总（加人行、补成都）" xfId="817"/>
    <cellStyle name="好_2015财金互动汇总（加人行、补成都） 2" xfId="818"/>
    <cellStyle name="好_2015财金互动汇总（加人行、补成都） 2 2" xfId="819"/>
    <cellStyle name="好_2015财金互动汇总（加人行、补成都） 2 2_2017年省对市(州)税收返还和转移支付预算" xfId="820"/>
    <cellStyle name="好_2015财金互动汇总（加人行、补成都） 2 3" xfId="821"/>
    <cellStyle name="好_2015财金互动汇总（加人行、补成都） 2_2017年省对市(州)税收返还和转移支付预算" xfId="822"/>
    <cellStyle name="好_2015财金互动汇总（加人行、补成都） 3" xfId="823"/>
    <cellStyle name="好_2015财金互动汇总（加人行、补成都） 3_2017年省对市(州)税收返还和转移支付预算" xfId="824"/>
    <cellStyle name="好_2015财金互动汇总（加人行、补成都） 4" xfId="73"/>
    <cellStyle name="好_2015财金互动汇总（加人行、补成都）_2017年省对市(州)税收返还和转移支付预算" xfId="825"/>
    <cellStyle name="好_2015直接融资汇总表" xfId="826"/>
    <cellStyle name="好_2015直接融资汇总表 2" xfId="827"/>
    <cellStyle name="好_2015直接融资汇总表 2 2" xfId="828"/>
    <cellStyle name="好_2015直接融资汇总表 2 2_2017年省对市(州)税收返还和转移支付预算" xfId="829"/>
    <cellStyle name="好_2015直接融资汇总表 2 3" xfId="830"/>
    <cellStyle name="好_2015直接融资汇总表 2_2017年省对市(州)税收返还和转移支付预算" xfId="831"/>
    <cellStyle name="好_2015直接融资汇总表 3" xfId="832"/>
    <cellStyle name="好_2015直接融资汇总表 3_2017年省对市(州)税收返还和转移支付预算" xfId="833"/>
    <cellStyle name="好_2015直接融资汇总表 4" xfId="834"/>
    <cellStyle name="好_2015直接融资汇总表_2017年省对市(州)税收返还和转移支付预算" xfId="835"/>
    <cellStyle name="好_2016年四川省省级一般公共预算支出执行情况表" xfId="836"/>
    <cellStyle name="好_2016年四川省省级一般公共预算支出执行情况表 2" xfId="1827"/>
    <cellStyle name="好_2016年四川省省级一般公共预算支出执行情况表 3" xfId="1460"/>
    <cellStyle name="好_2016年四川省省级一般公共预算支出执行情况表_四川省2018年财政预算执行情况(样表，稿二）" xfId="2805"/>
    <cellStyle name="好_2016年四川省省级一般公共预算支出执行情况表_四川省2019年财政预算（草案）（样表，稿二）" xfId="2806"/>
    <cellStyle name="好_2017年省对市(州)税收返还和转移支付预算" xfId="837"/>
    <cellStyle name="好_2017年省对市(州)税收返还和转移支付预算 2" xfId="1826"/>
    <cellStyle name="好_2017年省对市(州)税收返还和转移支付预算 3" xfId="1461"/>
    <cellStyle name="好_2017年省对市(州)税收返还和转移支付预算_四川省2018年财政预算执行情况(样表，稿二）" xfId="2807"/>
    <cellStyle name="好_2017年省对市(州)税收返还和转移支付预算_四川省2019年财政预算（草案）（样表，稿二）" xfId="2808"/>
    <cellStyle name="好_2017年省对市（州）税收返还和转移支付预算分地区情况表（华侨事务补助）(1)" xfId="838"/>
    <cellStyle name="好_2017年省对市（州）税收返还和转移支付预算分地区情况表（华侨事务补助）(1) 2" xfId="1825"/>
    <cellStyle name="好_2017年省对市（州）税收返还和转移支付预算分地区情况表（华侨事务补助）(1) 3" xfId="1462"/>
    <cellStyle name="好_2017年省对市（州）税收返还和转移支付预算分地区情况表（华侨事务补助）(1)_四川省2017年省对市（州）税收返还和转移支付分地区预算（草案）--社保处" xfId="839"/>
    <cellStyle name="好_2017年省对市（州）税收返还和转移支付预算分地区情况表（华侨事务补助）(1)_四川省2018年财政预算执行情况(样表，稿二）" xfId="2809"/>
    <cellStyle name="好_2017年省对市（州）税收返还和转移支付预算分地区情况表（华侨事务补助）(1)_四川省2019年财政预算（草案）（样表，稿二）" xfId="2810"/>
    <cellStyle name="好_21 禁毒补助经费" xfId="841"/>
    <cellStyle name="好_21 禁毒补助经费 2" xfId="1824"/>
    <cellStyle name="好_21 禁毒补助经费 3" xfId="1463"/>
    <cellStyle name="好_21 禁毒补助经费_四川省2018年财政预算执行情况(样表，稿二）" xfId="2811"/>
    <cellStyle name="好_21 禁毒补助经费_四川省2019年财政预算（草案）（样表，稿二）" xfId="2812"/>
    <cellStyle name="好_22 2017年省对市（州）税收返还和转移支付预算分地区情况表（交警业务经费）(1)" xfId="842"/>
    <cellStyle name="好_22 2017年省对市（州）税收返还和转移支付预算分地区情况表（交警业务经费）(1) 2" xfId="1823"/>
    <cellStyle name="好_22 2017年省对市（州）税收返还和转移支付预算分地区情况表（交警业务经费）(1) 3" xfId="1464"/>
    <cellStyle name="好_22 2017年省对市（州）税收返还和转移支付预算分地区情况表（交警业务经费）(1)_四川省2018年财政预算执行情况(样表，稿二）" xfId="2813"/>
    <cellStyle name="好_22 2017年省对市（州）税收返还和转移支付预算分地区情况表（交警业务经费）(1)_四川省2019年财政预算（草案）（样表，稿二）" xfId="2814"/>
    <cellStyle name="好_23 铁路护路专项经费" xfId="843"/>
    <cellStyle name="好_23 铁路护路专项经费 2" xfId="1822"/>
    <cellStyle name="好_23 铁路护路专项经费 3" xfId="1465"/>
    <cellStyle name="好_23 铁路护路专项经费_四川省2018年财政预算执行情况(样表，稿二）" xfId="2815"/>
    <cellStyle name="好_23 铁路护路专项经费_四川省2019年财政预算（草案）（样表，稿二）" xfId="2816"/>
    <cellStyle name="好_24 维稳经费" xfId="844"/>
    <cellStyle name="好_24 维稳经费 2" xfId="1821"/>
    <cellStyle name="好_24 维稳经费 3" xfId="1466"/>
    <cellStyle name="好_24 维稳经费_四川省2018年财政预算执行情况(样表，稿二）" xfId="2817"/>
    <cellStyle name="好_24 维稳经费_四川省2019年财政预算（草案）（样表，稿二）" xfId="2818"/>
    <cellStyle name="好_2-45" xfId="509"/>
    <cellStyle name="好_2-45 2" xfId="1894"/>
    <cellStyle name="好_2-45 3" xfId="1467"/>
    <cellStyle name="好_2-45_四川省2017年省对市（州）税收返还和转移支付分地区预算（草案）--社保处" xfId="439"/>
    <cellStyle name="好_2-45_四川省2018年财政预算执行情况(样表，稿二）" xfId="2819"/>
    <cellStyle name="好_2-45_四川省2019年财政预算（草案）（样表，稿二）" xfId="2820"/>
    <cellStyle name="好_2-46" xfId="351"/>
    <cellStyle name="好_2-46 2" xfId="1951"/>
    <cellStyle name="好_2-46 3" xfId="1468"/>
    <cellStyle name="好_2-46_四川省2017年省对市（州）税收返还和转移支付分地区预算（草案）--社保处" xfId="11"/>
    <cellStyle name="好_2-46_四川省2018年财政预算执行情况(样表，稿二）" xfId="2821"/>
    <cellStyle name="好_2-46_四川省2019年财政预算（草案）（样表，稿二）" xfId="2822"/>
    <cellStyle name="好_25 消防部队大型装备建设补助经费" xfId="846"/>
    <cellStyle name="好_25 消防部队大型装备建设补助经费 2" xfId="1819"/>
    <cellStyle name="好_25 消防部队大型装备建设补助经费 3" xfId="1469"/>
    <cellStyle name="好_25 消防部队大型装备建设补助经费_四川省2018年财政预算执行情况(样表，稿二）" xfId="2823"/>
    <cellStyle name="好_25 消防部队大型装备建设补助经费_四川省2019年财政预算（草案）（样表，稿二）" xfId="2824"/>
    <cellStyle name="好_2-50" xfId="508"/>
    <cellStyle name="好_2-50 2" xfId="1895"/>
    <cellStyle name="好_2-50 3" xfId="1470"/>
    <cellStyle name="好_2-50_四川省2017年省对市（州）税收返还和转移支付分地区预算（草案）--社保处" xfId="438"/>
    <cellStyle name="好_2-50_四川省2018年财政预算执行情况(样表，稿二）" xfId="2825"/>
    <cellStyle name="好_2-50_四川省2019年财政预算（草案）（样表，稿二）" xfId="2826"/>
    <cellStyle name="好_2-52" xfId="516"/>
    <cellStyle name="好_2-52 2" xfId="1889"/>
    <cellStyle name="好_2-52 3" xfId="1471"/>
    <cellStyle name="好_2-52_四川省2017年省对市（州）税收返还和转移支付分地区预算（草案）--社保处" xfId="518"/>
    <cellStyle name="好_2-52_四川省2018年财政预算执行情况(样表，稿二）" xfId="2827"/>
    <cellStyle name="好_2-52_四川省2019年财政预算（草案）（样表，稿二）" xfId="2828"/>
    <cellStyle name="好_2-55" xfId="521"/>
    <cellStyle name="好_2-55 2" xfId="1887"/>
    <cellStyle name="好_2-55 3" xfId="1472"/>
    <cellStyle name="好_2-55_四川省2017年省对市（州）税收返还和转移支付分地区预算（草案）--社保处" xfId="525"/>
    <cellStyle name="好_2-55_四川省2018年财政预算执行情况(样表，稿二）" xfId="2829"/>
    <cellStyle name="好_2-55_四川省2019年财政预算（草案）（样表，稿二）" xfId="2830"/>
    <cellStyle name="好_2-58" xfId="533"/>
    <cellStyle name="好_2-58 2" xfId="1881"/>
    <cellStyle name="好_2-58 3" xfId="1473"/>
    <cellStyle name="好_2-58_四川省2017年省对市（州）税收返还和转移支付分地区预算（草案）--社保处" xfId="412"/>
    <cellStyle name="好_2-58_四川省2018年财政预算执行情况(样表，稿二）" xfId="2831"/>
    <cellStyle name="好_2-58_四川省2019年财政预算（草案）（样表，稿二）" xfId="2832"/>
    <cellStyle name="好_2-59" xfId="531"/>
    <cellStyle name="好_2-59 2" xfId="1883"/>
    <cellStyle name="好_2-59 3" xfId="1474"/>
    <cellStyle name="好_2-59_四川省2017年省对市（州）税收返还和转移支付分地区预算（草案）--社保处" xfId="134"/>
    <cellStyle name="好_2-59_四川省2018年财政预算执行情况(样表，稿二）" xfId="2833"/>
    <cellStyle name="好_2-59_四川省2019年财政预算（草案）（样表，稿二）" xfId="2834"/>
    <cellStyle name="好_26 地方纪检监察机关办案补助专项资金" xfId="847"/>
    <cellStyle name="好_26 地方纪检监察机关办案补助专项资金 2" xfId="1818"/>
    <cellStyle name="好_26 地方纪检监察机关办案补助专项资金 3" xfId="1475"/>
    <cellStyle name="好_26 地方纪检监察机关办案补助专项资金_四川省2018年财政预算执行情况(样表，稿二）" xfId="2835"/>
    <cellStyle name="好_26 地方纪检监察机关办案补助专项资金_四川省2019年财政预算（草案）（样表，稿二）" xfId="2836"/>
    <cellStyle name="好_2-60" xfId="520"/>
    <cellStyle name="好_2-60 2" xfId="1661"/>
    <cellStyle name="好_2-60 3" xfId="1476"/>
    <cellStyle name="好_2-60_四川省2017年省对市（州）税收返还和转移支付分地区预算（草案）--社保处" xfId="524"/>
    <cellStyle name="好_2-60_四川省2018年财政预算执行情况(样表，稿二）" xfId="2837"/>
    <cellStyle name="好_2-60_四川省2019年财政预算（草案）（样表，稿二）" xfId="2838"/>
    <cellStyle name="好_2-62" xfId="527"/>
    <cellStyle name="好_2-62 2" xfId="2222"/>
    <cellStyle name="好_2-62 3" xfId="1477"/>
    <cellStyle name="好_2-62_四川省2017年省对市（州）税收返还和转移支付分地区预算（草案）--社保处" xfId="358"/>
    <cellStyle name="好_2-62_四川省2018年财政预算执行情况(样表，稿二）" xfId="2839"/>
    <cellStyle name="好_2-62_四川省2019年财政预算（草案）（样表，稿二）" xfId="2840"/>
    <cellStyle name="好_2-65" xfId="848"/>
    <cellStyle name="好_2-65 2" xfId="1817"/>
    <cellStyle name="好_2-65 3" xfId="1478"/>
    <cellStyle name="好_2-65_四川省2017年省对市（州）税收返还和转移支付分地区预算（草案）--社保处" xfId="849"/>
    <cellStyle name="好_2-65_四川省2018年财政预算执行情况(样表，稿二）" xfId="2841"/>
    <cellStyle name="好_2-65_四川省2019年财政预算（草案）（样表，稿二）" xfId="2842"/>
    <cellStyle name="好_2-67" xfId="850"/>
    <cellStyle name="好_2-67 2" xfId="1816"/>
    <cellStyle name="好_2-67 3" xfId="1479"/>
    <cellStyle name="好_2-67_四川省2017年省对市（州）税收返还和转移支付分地区预算（草案）--社保处" xfId="851"/>
    <cellStyle name="好_2-67_四川省2018年财政预算执行情况(样表，稿二）" xfId="2843"/>
    <cellStyle name="好_2-67_四川省2019年财政预算（草案）（样表，稿二）" xfId="2844"/>
    <cellStyle name="好_27 妇女儿童事业发展专项资金" xfId="852"/>
    <cellStyle name="好_27 妇女儿童事业发展专项资金 2" xfId="1815"/>
    <cellStyle name="好_27 妇女儿童事业发展专项资金 3" xfId="1480"/>
    <cellStyle name="好_27 妇女儿童事业发展专项资金_四川省2018年财政预算执行情况(样表，稿二）" xfId="2845"/>
    <cellStyle name="好_27 妇女儿童事业发展专项资金_四川省2019年财政预算（草案）（样表，稿二）" xfId="2846"/>
    <cellStyle name="好_28 基层干训机构建设补助专项资金" xfId="853"/>
    <cellStyle name="好_28 基层干训机构建设补助专项资金 2" xfId="1814"/>
    <cellStyle name="好_28 基层干训机构建设补助专项资金 3" xfId="1481"/>
    <cellStyle name="好_28 基层干训机构建设补助专项资金_四川省2018年财政预算执行情况(样表，稿二）" xfId="2847"/>
    <cellStyle name="好_28 基层干训机构建设补助专项资金_四川省2019年财政预算（草案）（样表，稿二）" xfId="2848"/>
    <cellStyle name="好_2-财金互动" xfId="854"/>
    <cellStyle name="好_2-财金互动 2" xfId="1813"/>
    <cellStyle name="好_2-财金互动 3" xfId="1482"/>
    <cellStyle name="好_2-财金互动_四川省2018年财政预算执行情况(样表，稿二）" xfId="2849"/>
    <cellStyle name="好_2-财金互动_四川省2019年财政预算（草案）（样表，稿二）" xfId="2850"/>
    <cellStyle name="好_2-义务教育经费保障机制改革" xfId="855"/>
    <cellStyle name="好_2-义务教育经费保障机制改革 2" xfId="1812"/>
    <cellStyle name="好_2-义务教育经费保障机制改革 3" xfId="1483"/>
    <cellStyle name="好_2-义务教育经费保障机制改革_四川省2018年财政预算执行情况(样表，稿二）" xfId="2851"/>
    <cellStyle name="好_2-义务教育经费保障机制改革_四川省2019年财政预算（草案）（样表，稿二）" xfId="2852"/>
    <cellStyle name="好_3 2017年省对市（州）税收返还和转移支付预算分地区情况表（到村任职）" xfId="856"/>
    <cellStyle name="好_3 2017年省对市（州）税收返还和转移支付预算分地区情况表（到村任职） 2" xfId="1811"/>
    <cellStyle name="好_3 2017年省对市（州）税收返还和转移支付预算分地区情况表（到村任职） 3" xfId="1484"/>
    <cellStyle name="好_3 2017年省对市（州）税收返还和转移支付预算分地区情况表（到村任职）_四川省2018年财政预算执行情况(样表，稿二）" xfId="2853"/>
    <cellStyle name="好_3 2017年省对市（州）税收返还和转移支付预算分地区情况表（到村任职）_四川省2019年财政预算（草案）（样表，稿二）" xfId="2854"/>
    <cellStyle name="好_3-创业担保贷款贴息及奖补" xfId="857"/>
    <cellStyle name="好_3-创业担保贷款贴息及奖补 2" xfId="2181"/>
    <cellStyle name="好_3-创业担保贷款贴息及奖补 3" xfId="1485"/>
    <cellStyle name="好_3-创业担保贷款贴息及奖补_四川省2018年财政预算执行情况(样表，稿二）" xfId="2855"/>
    <cellStyle name="好_3-创业担保贷款贴息及奖补_四川省2019年财政预算（草案）（样表，稿二）" xfId="2856"/>
    <cellStyle name="好_3-义务教育均衡发展专项" xfId="858"/>
    <cellStyle name="好_3-义务教育均衡发展专项 2" xfId="1810"/>
    <cellStyle name="好_3-义务教育均衡发展专项 3" xfId="1486"/>
    <cellStyle name="好_3-义务教育均衡发展专项_四川省2018年财政预算执行情况(样表，稿二）" xfId="2857"/>
    <cellStyle name="好_3-义务教育均衡发展专项_四川省2019年财政预算（草案）（样表，稿二）" xfId="2858"/>
    <cellStyle name="好_4" xfId="1"/>
    <cellStyle name="好_4 2" xfId="2161"/>
    <cellStyle name="好_4 3" xfId="1487"/>
    <cellStyle name="好_4_四川省2018年财政预算执行情况(样表，稿二）" xfId="2859"/>
    <cellStyle name="好_4_四川省2019年财政预算（草案）（样表，稿二）" xfId="2860"/>
    <cellStyle name="好_4-11" xfId="859"/>
    <cellStyle name="好_4-11 2" xfId="2184"/>
    <cellStyle name="好_4-11 3" xfId="1488"/>
    <cellStyle name="好_4-11_四川省2018年财政预算执行情况(样表，稿二）" xfId="2861"/>
    <cellStyle name="好_4-11_四川省2019年财政预算（草案）（样表，稿二）" xfId="2862"/>
    <cellStyle name="好_4-12" xfId="860"/>
    <cellStyle name="好_4-12 2" xfId="2183"/>
    <cellStyle name="好_4-12 3" xfId="1489"/>
    <cellStyle name="好_4-12_四川省2018年财政预算执行情况(样表，稿二）" xfId="2863"/>
    <cellStyle name="好_4-12_四川省2019年财政预算（草案）（样表，稿二）" xfId="2864"/>
    <cellStyle name="好_4-14" xfId="642"/>
    <cellStyle name="好_4-14 2" xfId="1858"/>
    <cellStyle name="好_4-14 3" xfId="1490"/>
    <cellStyle name="好_4-14_四川省2018年财政预算执行情况(样表，稿二）" xfId="2865"/>
    <cellStyle name="好_4-14_四川省2019年财政预算（草案）（样表，稿二）" xfId="2866"/>
    <cellStyle name="好_4-15" xfId="648"/>
    <cellStyle name="好_4-15 2" xfId="1856"/>
    <cellStyle name="好_4-15 3" xfId="1491"/>
    <cellStyle name="好_4-15_四川省2018年财政预算执行情况(样表，稿二）" xfId="2867"/>
    <cellStyle name="好_4-15_四川省2019年财政预算（草案）（样表，稿二）" xfId="2868"/>
    <cellStyle name="好_4-20" xfId="647"/>
    <cellStyle name="好_4-20 2" xfId="1857"/>
    <cellStyle name="好_4-20 3" xfId="1492"/>
    <cellStyle name="好_4-20_四川省2018年财政预算执行情况(样表，稿二）" xfId="2869"/>
    <cellStyle name="好_4-20_四川省2019年财政预算（草案）（样表，稿二）" xfId="2870"/>
    <cellStyle name="好_4-21" xfId="650"/>
    <cellStyle name="好_4-21 2" xfId="1855"/>
    <cellStyle name="好_4-21 3" xfId="1493"/>
    <cellStyle name="好_4-21_四川省2018年财政预算执行情况(样表，稿二）" xfId="2871"/>
    <cellStyle name="好_4-21_四川省2019年财政预算（草案）（样表，稿二）" xfId="2872"/>
    <cellStyle name="好_4-22" xfId="861"/>
    <cellStyle name="好_4-22 2" xfId="1809"/>
    <cellStyle name="好_4-22 3" xfId="1494"/>
    <cellStyle name="好_4-22_四川省2018年财政预算执行情况(样表，稿二）" xfId="2873"/>
    <cellStyle name="好_4-22_四川省2019年财政预算（草案）（样表，稿二）" xfId="2874"/>
    <cellStyle name="好_4-23" xfId="862"/>
    <cellStyle name="好_4-23 2" xfId="1808"/>
    <cellStyle name="好_4-23 3" xfId="1495"/>
    <cellStyle name="好_4-23_四川省2018年财政预算执行情况(样表，稿二）" xfId="2875"/>
    <cellStyle name="好_4-23_四川省2019年财政预算（草案）（样表，稿二）" xfId="2876"/>
    <cellStyle name="好_4-24" xfId="863"/>
    <cellStyle name="好_4-24 2" xfId="1807"/>
    <cellStyle name="好_4-24 3" xfId="1496"/>
    <cellStyle name="好_4-24_四川省2018年财政预算执行情况(样表，稿二）" xfId="2877"/>
    <cellStyle name="好_4-24_四川省2019年财政预算（草案）（样表，稿二）" xfId="2878"/>
    <cellStyle name="好_4-29" xfId="423"/>
    <cellStyle name="好_4-29 2" xfId="1930"/>
    <cellStyle name="好_4-29 3" xfId="1497"/>
    <cellStyle name="好_4-29_四川省2018年财政预算执行情况(样表，稿二）" xfId="2879"/>
    <cellStyle name="好_4-29_四川省2019年财政预算（草案）（样表，稿二）" xfId="2880"/>
    <cellStyle name="好_4-30" xfId="864"/>
    <cellStyle name="好_4-30 2" xfId="1806"/>
    <cellStyle name="好_4-30 3" xfId="1498"/>
    <cellStyle name="好_4-30_四川省2018年财政预算执行情况(样表，稿二）" xfId="2881"/>
    <cellStyle name="好_4-30_四川省2019年财政预算（草案）（样表，稿二）" xfId="2882"/>
    <cellStyle name="好_4-31" xfId="865"/>
    <cellStyle name="好_4-31 2" xfId="1805"/>
    <cellStyle name="好_4-31 3" xfId="1499"/>
    <cellStyle name="好_4-31_四川省2018年财政预算执行情况(样表，稿二）" xfId="2883"/>
    <cellStyle name="好_4-31_四川省2019年财政预算（草案）（样表，稿二）" xfId="2884"/>
    <cellStyle name="好_4-5" xfId="866"/>
    <cellStyle name="好_4-5 2" xfId="1804"/>
    <cellStyle name="好_4-5 3" xfId="1500"/>
    <cellStyle name="好_4-5_四川省2018年财政预算执行情况(样表，稿二）" xfId="2885"/>
    <cellStyle name="好_4-5_四川省2019年财政预算（草案）（样表，稿二）" xfId="2886"/>
    <cellStyle name="好_4-8" xfId="759"/>
    <cellStyle name="好_4-8 2" xfId="1852"/>
    <cellStyle name="好_4-8 3" xfId="1501"/>
    <cellStyle name="好_4-8_四川省2018年财政预算执行情况(样表，稿二）" xfId="2887"/>
    <cellStyle name="好_4-8_四川省2019年财政预算（草案）（样表，稿二）" xfId="2888"/>
    <cellStyle name="好_4-9" xfId="761"/>
    <cellStyle name="好_4-9 2" xfId="1851"/>
    <cellStyle name="好_4-9 3" xfId="1502"/>
    <cellStyle name="好_4-9_四川省2018年财政预算执行情况(样表，稿二）" xfId="2889"/>
    <cellStyle name="好_4-9_四川省2019年财政预算（草案）（样表，稿二）" xfId="2890"/>
    <cellStyle name="好_4-农村义教“营养改善计划”" xfId="867"/>
    <cellStyle name="好_4-农村义教“营养改善计划” 2" xfId="1803"/>
    <cellStyle name="好_4-农村义教“营养改善计划” 3" xfId="1503"/>
    <cellStyle name="好_4-农村义教“营养改善计划”_四川省2018年财政预算执行情况(样表，稿二）" xfId="2891"/>
    <cellStyle name="好_4-农村义教“营养改善计划”_四川省2019年财政预算（草案）（样表，稿二）" xfId="2892"/>
    <cellStyle name="好_5 2017年省对市（州）税收返还和转移支付预算分地区情况表（全国重点寺观教堂维修经费业生中央财政补助资金）(1)" xfId="868"/>
    <cellStyle name="好_5 2017年省对市（州）税收返还和转移支付预算分地区情况表（全国重点寺观教堂维修经费业生中央财政补助资金）(1) 2" xfId="1802"/>
    <cellStyle name="好_5 2017年省对市（州）税收返还和转移支付预算分地区情况表（全国重点寺观教堂维修经费业生中央财政补助资金）(1) 3" xfId="1504"/>
    <cellStyle name="好_5 2017年省对市（州）税收返还和转移支付预算分地区情况表（全国重点寺观教堂维修经费业生中央财政补助资金）(1)_四川省2018年财政预算执行情况(样表，稿二）" xfId="2893"/>
    <cellStyle name="好_5 2017年省对市（州）税收返还和转移支付预算分地区情况表（全国重点寺观教堂维修经费业生中央财政补助资金）(1)_四川省2019年财政预算（草案）（样表，稿二）" xfId="2894"/>
    <cellStyle name="好_5-农村教师周转房建设" xfId="796"/>
    <cellStyle name="好_5-农村教师周转房建设 2" xfId="1846"/>
    <cellStyle name="好_5-农村教师周转房建设 3" xfId="1505"/>
    <cellStyle name="好_5-农村教师周转房建设_四川省2018年财政预算执行情况(样表，稿二）" xfId="2895"/>
    <cellStyle name="好_5-农村教师周转房建设_四川省2019年财政预算（草案）（样表，稿二）" xfId="2896"/>
    <cellStyle name="好_5-中央财政统借统还外债项目资金" xfId="169"/>
    <cellStyle name="好_5-中央财政统借统还外债项目资金 2" xfId="2071"/>
    <cellStyle name="好_5-中央财政统借统还外债项目资金 3" xfId="1506"/>
    <cellStyle name="好_5-中央财政统借统还外债项目资金_四川省2018年财政预算执行情况(样表，稿二）" xfId="2897"/>
    <cellStyle name="好_5-中央财政统借统还外债项目资金_四川省2019年财政预算（草案）（样表，稿二）" xfId="2898"/>
    <cellStyle name="好_6" xfId="869"/>
    <cellStyle name="好_6 2" xfId="1651"/>
    <cellStyle name="好_6 3" xfId="1507"/>
    <cellStyle name="好_6_四川省2018年财政预算执行情况(样表，稿二）" xfId="2899"/>
    <cellStyle name="好_6_四川省2019年财政预算（草案）（样表，稿二）" xfId="2900"/>
    <cellStyle name="好_6-扶持民办教育专项" xfId="870"/>
    <cellStyle name="好_6-扶持民办教育专项 2" xfId="1801"/>
    <cellStyle name="好_6-扶持民办教育专项 3" xfId="1508"/>
    <cellStyle name="好_6-扶持民办教育专项_四川省2018年财政预算执行情况(样表，稿二）" xfId="2901"/>
    <cellStyle name="好_6-扶持民办教育专项_四川省2019年财政预算（草案）（样表，稿二）" xfId="2902"/>
    <cellStyle name="好_6-省级财政政府与社会资本合作项目综合补助资金" xfId="871"/>
    <cellStyle name="好_6-省级财政政府与社会资本合作项目综合补助资金 2" xfId="1800"/>
    <cellStyle name="好_6-省级财政政府与社会资本合作项目综合补助资金 3" xfId="1509"/>
    <cellStyle name="好_6-省级财政政府与社会资本合作项目综合补助资金_四川省2018年财政预算执行情况(样表，稿二）" xfId="2903"/>
    <cellStyle name="好_6-省级财政政府与社会资本合作项目综合补助资金_四川省2019年财政预算（草案）（样表，稿二）" xfId="2904"/>
    <cellStyle name="好_7 2017年省对市（州）税收返还和转移支付预算分地区情况表（省级旅游发展资金）(1)" xfId="872"/>
    <cellStyle name="好_7 2017年省对市（州）税收返还和转移支付预算分地区情况表（省级旅游发展资金）(1) 2" xfId="1797"/>
    <cellStyle name="好_7 2017年省对市（州）税收返还和转移支付预算分地区情况表（省级旅游发展资金）(1) 3" xfId="1510"/>
    <cellStyle name="好_7 2017年省对市（州）税收返还和转移支付预算分地区情况表（省级旅游发展资金）(1)_四川省2018年财政预算执行情况(样表，稿二）" xfId="2905"/>
    <cellStyle name="好_7 2017年省对市（州）税收返还和转移支付预算分地区情况表（省级旅游发展资金）(1)_四川省2019年财政预算（草案）（样表，稿二）" xfId="2906"/>
    <cellStyle name="好_7-普惠金融政府和社会资本合作以奖代补资金" xfId="873"/>
    <cellStyle name="好_7-普惠金融政府和社会资本合作以奖代补资金 2" xfId="1796"/>
    <cellStyle name="好_7-普惠金融政府和社会资本合作以奖代补资金 3" xfId="1511"/>
    <cellStyle name="好_7-普惠金融政府和社会资本合作以奖代补资金_四川省2018年财政预算执行情况(样表，稿二）" xfId="2907"/>
    <cellStyle name="好_7-普惠金融政府和社会资本合作以奖代补资金_四川省2019年财政预算（草案）（样表，稿二）" xfId="2908"/>
    <cellStyle name="好_7-中等职业教育发展专项经费" xfId="874"/>
    <cellStyle name="好_7-中等职业教育发展专项经费 2" xfId="1791"/>
    <cellStyle name="好_7-中等职业教育发展专项经费 3" xfId="1512"/>
    <cellStyle name="好_7-中等职业教育发展专项经费_四川省2018年财政预算执行情况(样表，稿二）" xfId="2909"/>
    <cellStyle name="好_7-中等职业教育发展专项经费_四川省2019年财政预算（草案）（样表，稿二）" xfId="2910"/>
    <cellStyle name="好_8 2017年省对市（州）税收返还和转移支付预算分地区情况表（民族事业发展资金）(1)" xfId="875"/>
    <cellStyle name="好_8 2017年省对市（州）税收返还和转移支付预算分地区情况表（民族事业发展资金）(1) 2" xfId="1790"/>
    <cellStyle name="好_8 2017年省对市（州）税收返还和转移支付预算分地区情况表（民族事业发展资金）(1) 3" xfId="1513"/>
    <cellStyle name="好_8 2017年省对市（州）税收返还和转移支付预算分地区情况表（民族事业发展资金）(1)_四川省2018年财政预算执行情况(样表，稿二）" xfId="2911"/>
    <cellStyle name="好_8 2017年省对市（州）税收返还和转移支付预算分地区情况表（民族事业发展资金）(1)_四川省2019年财政预算（草案）（样表，稿二）" xfId="2912"/>
    <cellStyle name="好_9 2017年省对市（州）税收返还和转移支付预算分地区情况表（全省工商行政管理专项经费）(1)" xfId="876"/>
    <cellStyle name="好_9 2017年省对市（州）税收返还和转移支付预算分地区情况表（全省工商行政管理专项经费）(1) 2" xfId="1789"/>
    <cellStyle name="好_9 2017年省对市（州）税收返还和转移支付预算分地区情况表（全省工商行政管理专项经费）(1) 3" xfId="1514"/>
    <cellStyle name="好_9 2017年省对市（州）税收返还和转移支付预算分地区情况表（全省工商行政管理专项经费）(1)_四川省2018年财政预算执行情况(样表，稿二）" xfId="2913"/>
    <cellStyle name="好_9 2017年省对市（州）税收返还和转移支付预算分地区情况表（全省工商行政管理专项经费）(1)_四川省2019年财政预算（草案）（样表，稿二）" xfId="2914"/>
    <cellStyle name="好_Sheet14" xfId="877"/>
    <cellStyle name="好_Sheet14 2" xfId="1788"/>
    <cellStyle name="好_Sheet14 3" xfId="1515"/>
    <cellStyle name="好_Sheet14_四川省2017年省对市（州）税收返还和转移支付分地区预算（草案）--社保处" xfId="878"/>
    <cellStyle name="好_Sheet14_四川省2018年财政预算执行情况(样表，稿二）" xfId="2915"/>
    <cellStyle name="好_Sheet14_四川省2019年财政预算（草案）（样表，稿二）" xfId="2916"/>
    <cellStyle name="好_Sheet15" xfId="880"/>
    <cellStyle name="好_Sheet15 2" xfId="1786"/>
    <cellStyle name="好_Sheet15 3" xfId="1516"/>
    <cellStyle name="好_Sheet15_四川省2017年省对市（州）税收返还和转移支付分地区预算（草案）--社保处" xfId="882"/>
    <cellStyle name="好_Sheet15_四川省2018年财政预算执行情况(样表，稿二）" xfId="2917"/>
    <cellStyle name="好_Sheet15_四川省2019年财政预算（草案）（样表，稿二）" xfId="2918"/>
    <cellStyle name="好_Sheet16" xfId="883"/>
    <cellStyle name="好_Sheet16 2" xfId="1783"/>
    <cellStyle name="好_Sheet16 3" xfId="1517"/>
    <cellStyle name="好_Sheet16_四川省2017年省对市（州）税收返还和转移支付分地区预算（草案）--社保处" xfId="884"/>
    <cellStyle name="好_Sheet16_四川省2018年财政预算执行情况(样表，稿二）" xfId="2919"/>
    <cellStyle name="好_Sheet16_四川省2019年财政预算（草案）（样表，稿二）" xfId="2920"/>
    <cellStyle name="好_Sheet18" xfId="885"/>
    <cellStyle name="好_Sheet18 2" xfId="1782"/>
    <cellStyle name="好_Sheet18 3" xfId="1518"/>
    <cellStyle name="好_Sheet18_四川省2017年省对市（州）税收返还和转移支付分地区预算（草案）--社保处" xfId="886"/>
    <cellStyle name="好_Sheet18_四川省2018年财政预算执行情况(样表，稿二）" xfId="2921"/>
    <cellStyle name="好_Sheet18_四川省2019年财政预算（草案）（样表，稿二）" xfId="2922"/>
    <cellStyle name="好_Sheet19" xfId="887"/>
    <cellStyle name="好_Sheet19 2" xfId="1781"/>
    <cellStyle name="好_Sheet19 3" xfId="1519"/>
    <cellStyle name="好_Sheet19_四川省2017年省对市（州）税收返还和转移支付分地区预算（草案）--社保处" xfId="69"/>
    <cellStyle name="好_Sheet19_四川省2018年财政预算执行情况(样表，稿二）" xfId="2923"/>
    <cellStyle name="好_Sheet19_四川省2019年财政预算（草案）（样表，稿二）" xfId="2924"/>
    <cellStyle name="好_Sheet2" xfId="888"/>
    <cellStyle name="好_Sheet2 2" xfId="1780"/>
    <cellStyle name="好_Sheet2 3" xfId="1520"/>
    <cellStyle name="好_Sheet2_四川省2018年财政预算执行情况(样表，稿二）" xfId="2925"/>
    <cellStyle name="好_Sheet2_四川省2019年财政预算（草案）（样表，稿二）" xfId="2926"/>
    <cellStyle name="好_Sheet20" xfId="879"/>
    <cellStyle name="好_Sheet20 2" xfId="1787"/>
    <cellStyle name="好_Sheet20 3" xfId="1521"/>
    <cellStyle name="好_Sheet20_四川省2017年省对市（州）税收返还和转移支付分地区预算（草案）--社保处" xfId="881"/>
    <cellStyle name="好_Sheet20_四川省2018年财政预算执行情况(样表，稿二）" xfId="2927"/>
    <cellStyle name="好_Sheet20_四川省2019年财政预算（草案）（样表，稿二）" xfId="2928"/>
    <cellStyle name="好_Sheet22" xfId="889"/>
    <cellStyle name="好_Sheet22 2" xfId="1779"/>
    <cellStyle name="好_Sheet22 3" xfId="1522"/>
    <cellStyle name="好_Sheet22_四川省2017年省对市（州）税收返还和转移支付分地区预算（草案）--社保处" xfId="592"/>
    <cellStyle name="好_Sheet22_四川省2018年财政预算执行情况(样表，稿二）" xfId="2929"/>
    <cellStyle name="好_Sheet22_四川省2019年财政预算（草案）（样表，稿二）" xfId="2930"/>
    <cellStyle name="好_Sheet25" xfId="890"/>
    <cellStyle name="好_Sheet25 2" xfId="1778"/>
    <cellStyle name="好_Sheet25 3" xfId="1523"/>
    <cellStyle name="好_Sheet25_四川省2017年省对市（州）税收返还和转移支付分地区预算（草案）--社保处" xfId="891"/>
    <cellStyle name="好_Sheet25_四川省2018年财政预算执行情况(样表，稿二）" xfId="2931"/>
    <cellStyle name="好_Sheet25_四川省2019年财政预算（草案）（样表，稿二）" xfId="2932"/>
    <cellStyle name="好_Sheet26" xfId="892"/>
    <cellStyle name="好_Sheet26 2" xfId="1777"/>
    <cellStyle name="好_Sheet26 3" xfId="1524"/>
    <cellStyle name="好_Sheet26_四川省2017年省对市（州）税收返还和转移支付分地区预算（草案）--社保处" xfId="743"/>
    <cellStyle name="好_Sheet26_四川省2018年财政预算执行情况(样表，稿二）" xfId="2933"/>
    <cellStyle name="好_Sheet26_四川省2019年财政预算（草案）（样表，稿二）" xfId="2934"/>
    <cellStyle name="好_Sheet27" xfId="894"/>
    <cellStyle name="好_Sheet27 2" xfId="1775"/>
    <cellStyle name="好_Sheet27 3" xfId="1525"/>
    <cellStyle name="好_Sheet27_四川省2017年省对市（州）税收返还和转移支付分地区预算（草案）--社保处" xfId="896"/>
    <cellStyle name="好_Sheet27_四川省2018年财政预算执行情况(样表，稿二）" xfId="2935"/>
    <cellStyle name="好_Sheet27_四川省2019年财政预算（草案）（样表，稿二）" xfId="2936"/>
    <cellStyle name="好_Sheet29" xfId="897"/>
    <cellStyle name="好_Sheet29 2" xfId="1774"/>
    <cellStyle name="好_Sheet29 3" xfId="1526"/>
    <cellStyle name="好_Sheet29_四川省2017年省对市（州）税收返还和转移支付分地区预算（草案）--社保处" xfId="898"/>
    <cellStyle name="好_Sheet29_四川省2018年财政预算执行情况(样表，稿二）" xfId="2937"/>
    <cellStyle name="好_Sheet29_四川省2019年财政预算（草案）（样表，稿二）" xfId="2938"/>
    <cellStyle name="好_Sheet32" xfId="893"/>
    <cellStyle name="好_Sheet32 2" xfId="1776"/>
    <cellStyle name="好_Sheet32 3" xfId="1527"/>
    <cellStyle name="好_Sheet32_四川省2017年省对市（州）税收返还和转移支付分地区预算（草案）--社保处" xfId="895"/>
    <cellStyle name="好_Sheet32_四川省2018年财政预算执行情况(样表，稿二）" xfId="2939"/>
    <cellStyle name="好_Sheet32_四川省2019年财政预算（草案）（样表，稿二）" xfId="2940"/>
    <cellStyle name="好_Sheet33" xfId="899"/>
    <cellStyle name="好_Sheet33 2" xfId="1771"/>
    <cellStyle name="好_Sheet33 3" xfId="1528"/>
    <cellStyle name="好_Sheet33_四川省2017年省对市（州）税收返还和转移支付分地区预算（草案）--社保处" xfId="900"/>
    <cellStyle name="好_Sheet33_四川省2018年财政预算执行情况(样表，稿二）" xfId="2941"/>
    <cellStyle name="好_Sheet33_四川省2019年财政预算（草案）（样表，稿二）" xfId="2942"/>
    <cellStyle name="好_Sheet7" xfId="901"/>
    <cellStyle name="好_Sheet7 2" xfId="1770"/>
    <cellStyle name="好_Sheet7 3" xfId="1529"/>
    <cellStyle name="好_Sheet7_四川省2018年财政预算执行情况(样表，稿二）" xfId="2943"/>
    <cellStyle name="好_Sheet7_四川省2019年财政预算（草案）（样表，稿二）" xfId="2944"/>
    <cellStyle name="好_博物馆纪念馆逐步免费开放补助资金" xfId="902"/>
    <cellStyle name="好_博物馆纪念馆逐步免费开放补助资金 2" xfId="1769"/>
    <cellStyle name="好_博物馆纪念馆逐步免费开放补助资金 3" xfId="1530"/>
    <cellStyle name="好_博物馆纪念馆逐步免费开放补助资金_四川省2018年财政预算执行情况(样表，稿二）" xfId="2945"/>
    <cellStyle name="好_博物馆纪念馆逐步免费开放补助资金_四川省2019年财政预算（草案）（样表，稿二）" xfId="2946"/>
    <cellStyle name="好_财政预算草案相关表格（省级科编审一二三科分工）+-+副本" xfId="2947"/>
    <cellStyle name="好_促进扩大信贷增量" xfId="80"/>
    <cellStyle name="好_促进扩大信贷增量 2" xfId="37"/>
    <cellStyle name="好_促进扩大信贷增量 2 2" xfId="903"/>
    <cellStyle name="好_促进扩大信贷增量 2 2 2" xfId="1768"/>
    <cellStyle name="好_促进扩大信贷增量 2 2 3" xfId="1533"/>
    <cellStyle name="好_促进扩大信贷增量 2 2_2017年省对市(州)税收返还和转移支付预算" xfId="904"/>
    <cellStyle name="好_促进扩大信贷增量 2 2_2017年省对市(州)税收返还和转移支付预算 2" xfId="1767"/>
    <cellStyle name="好_促进扩大信贷增量 2 2_2017年省对市(州)税收返还和转移支付预算 3" xfId="1534"/>
    <cellStyle name="好_促进扩大信贷增量 2 2_2017年省对市(州)税收返还和转移支付预算_四川省2018年财政预算执行情况(样表，稿二）" xfId="2948"/>
    <cellStyle name="好_促进扩大信贷增量 2 2_2017年省对市(州)税收返还和转移支付预算_四川省2019年财政预算（草案）（样表，稿二）" xfId="2949"/>
    <cellStyle name="好_促进扩大信贷增量 2 2_四川省2017年省对市（州）税收返还和转移支付分地区预算（草案）--社保处" xfId="906"/>
    <cellStyle name="好_促进扩大信贷增量 2 2_四川省2018年财政预算执行情况(样表，稿二）" xfId="2950"/>
    <cellStyle name="好_促进扩大信贷增量 2 2_四川省2019年财政预算（草案）（样表，稿二）" xfId="2951"/>
    <cellStyle name="好_促进扩大信贷增量 2 3" xfId="907"/>
    <cellStyle name="好_促进扩大信贷增量 2 3 2" xfId="1765"/>
    <cellStyle name="好_促进扩大信贷增量 2 3 3" xfId="1535"/>
    <cellStyle name="好_促进扩大信贷增量 2 3_四川省2018年财政预算执行情况(样表，稿二）" xfId="2952"/>
    <cellStyle name="好_促进扩大信贷增量 2 3_四川省2019年财政预算（草案）（样表，稿二）" xfId="2953"/>
    <cellStyle name="好_促进扩大信贷增量 2 4" xfId="2147"/>
    <cellStyle name="好_促进扩大信贷增量 2 5" xfId="1532"/>
    <cellStyle name="好_促进扩大信贷增量 2_2017年省对市(州)税收返还和转移支付预算" xfId="908"/>
    <cellStyle name="好_促进扩大信贷增量 2_2017年省对市(州)税收返还和转移支付预算 2" xfId="1764"/>
    <cellStyle name="好_促进扩大信贷增量 2_2017年省对市(州)税收返还和转移支付预算 3" xfId="1536"/>
    <cellStyle name="好_促进扩大信贷增量 2_2017年省对市(州)税收返还和转移支付预算_四川省2018年财政预算执行情况(样表，稿二）" xfId="2954"/>
    <cellStyle name="好_促进扩大信贷增量 2_2017年省对市(州)税收返还和转移支付预算_四川省2019年财政预算（草案）（样表，稿二）" xfId="2955"/>
    <cellStyle name="好_促进扩大信贷增量 2_四川省2017年省对市（州）税收返还和转移支付分地区预算（草案）--社保处" xfId="909"/>
    <cellStyle name="好_促进扩大信贷增量 2_四川省2018年财政预算执行情况(样表，稿二）" xfId="2956"/>
    <cellStyle name="好_促进扩大信贷增量 2_四川省2019年财政预算（草案）（样表，稿二）" xfId="2957"/>
    <cellStyle name="好_促进扩大信贷增量 3" xfId="71"/>
    <cellStyle name="好_促进扩大信贷增量 3 2" xfId="2133"/>
    <cellStyle name="好_促进扩大信贷增量 3 3" xfId="1537"/>
    <cellStyle name="好_促进扩大信贷增量 3_2017年省对市(州)税收返还和转移支付预算" xfId="910"/>
    <cellStyle name="好_促进扩大信贷增量 3_2017年省对市(州)税收返还和转移支付预算 2" xfId="1763"/>
    <cellStyle name="好_促进扩大信贷增量 3_2017年省对市(州)税收返还和转移支付预算 3" xfId="1538"/>
    <cellStyle name="好_促进扩大信贷增量 3_2017年省对市(州)税收返还和转移支付预算_四川省2018年财政预算执行情况(样表，稿二）" xfId="2958"/>
    <cellStyle name="好_促进扩大信贷增量 3_2017年省对市(州)税收返还和转移支付预算_四川省2019年财政预算（草案）（样表，稿二）" xfId="2959"/>
    <cellStyle name="好_促进扩大信贷增量 3_四川省2017年省对市（州）税收返还和转移支付分地区预算（草案）--社保处" xfId="117"/>
    <cellStyle name="好_促进扩大信贷增量 3_四川省2018年财政预算执行情况(样表，稿二）" xfId="2960"/>
    <cellStyle name="好_促进扩大信贷增量 3_四川省2019年财政预算（草案）（样表，稿二）" xfId="2961"/>
    <cellStyle name="好_促进扩大信贷增量 4" xfId="911"/>
    <cellStyle name="好_促进扩大信贷增量 4 2" xfId="1762"/>
    <cellStyle name="好_促进扩大信贷增量 4 3" xfId="1539"/>
    <cellStyle name="好_促进扩大信贷增量 4_四川省2018年财政预算执行情况(样表，稿二）" xfId="2962"/>
    <cellStyle name="好_促进扩大信贷增量 4_四川省2019年财政预算（草案）（样表，稿二）" xfId="2963"/>
    <cellStyle name="好_促进扩大信贷增量 5" xfId="2234"/>
    <cellStyle name="好_促进扩大信贷增量 6" xfId="1531"/>
    <cellStyle name="好_促进扩大信贷增量_2017年省对市(州)税收返还和转移支付预算" xfId="63"/>
    <cellStyle name="好_促进扩大信贷增量_2017年省对市(州)税收返还和转移支付预算 2" xfId="2138"/>
    <cellStyle name="好_促进扩大信贷增量_2017年省对市(州)税收返还和转移支付预算 3" xfId="1540"/>
    <cellStyle name="好_促进扩大信贷增量_2017年省对市(州)税收返还和转移支付预算_四川省2018年财政预算执行情况(样表，稿二）" xfId="2964"/>
    <cellStyle name="好_促进扩大信贷增量_2017年省对市(州)税收返还和转移支付预算_四川省2019年财政预算（草案）（样表，稿二）" xfId="2965"/>
    <cellStyle name="好_促进扩大信贷增量_四川省2017年省对市（州）税收返还和转移支付分地区预算（草案）--社保处" xfId="912"/>
    <cellStyle name="好_促进扩大信贷增量_四川省2018年财政预算执行情况(样表，稿二）" xfId="2966"/>
    <cellStyle name="好_促进扩大信贷增量_四川省2019年财政预算（草案）（样表，稿二）" xfId="2967"/>
    <cellStyle name="好_地方纪检监察机关办案补助专项资金" xfId="913"/>
    <cellStyle name="好_地方纪检监察机关办案补助专项资金 2" xfId="1761"/>
    <cellStyle name="好_地方纪检监察机关办案补助专项资金 3" xfId="1541"/>
    <cellStyle name="好_地方纪检监察机关办案补助专项资金_四川省2017年省对市（州）税收返还和转移支付分地区预算（草案）--社保处" xfId="914"/>
    <cellStyle name="好_地方纪检监察机关办案补助专项资金_四川省2018年财政预算执行情况(样表，稿二）" xfId="2968"/>
    <cellStyle name="好_地方纪检监察机关办案补助专项资金_四川省2019年财政预算（草案）（样表，稿二）" xfId="2969"/>
    <cellStyle name="好_公共文化服务体系建设" xfId="915"/>
    <cellStyle name="好_公共文化服务体系建设 2" xfId="1760"/>
    <cellStyle name="好_公共文化服务体系建设 3" xfId="1542"/>
    <cellStyle name="好_公共文化服务体系建设_四川省2018年财政预算执行情况(样表，稿二）" xfId="2970"/>
    <cellStyle name="好_公共文化服务体系建设_四川省2019年财政预算（草案）（样表，稿二）" xfId="2971"/>
    <cellStyle name="好_国家级非物质文化遗产保护专项资金" xfId="916"/>
    <cellStyle name="好_国家级非物质文化遗产保护专项资金 2" xfId="1759"/>
    <cellStyle name="好_国家级非物质文化遗产保护专项资金 3" xfId="1543"/>
    <cellStyle name="好_国家级非物质文化遗产保护专项资金_四川省2018年财政预算执行情况(样表，稿二）" xfId="2972"/>
    <cellStyle name="好_国家级非物质文化遗产保护专项资金_四川省2019年财政预算（草案）（样表，稿二）" xfId="2973"/>
    <cellStyle name="好_国家文物保护专项资金" xfId="917"/>
    <cellStyle name="好_国家文物保护专项资金 2" xfId="1758"/>
    <cellStyle name="好_国家文物保护专项资金 3" xfId="1544"/>
    <cellStyle name="好_国家文物保护专项资金_四川省2018年财政预算执行情况(样表，稿二）" xfId="2974"/>
    <cellStyle name="好_国家文物保护专项资金_四川省2019年财政预算（草案）（样表，稿二）" xfId="2975"/>
    <cellStyle name="好_汇总" xfId="918"/>
    <cellStyle name="好_汇总 2" xfId="920"/>
    <cellStyle name="好_汇总 2 2" xfId="921"/>
    <cellStyle name="好_汇总 2 2 2" xfId="1754"/>
    <cellStyle name="好_汇总 2 2 3" xfId="1547"/>
    <cellStyle name="好_汇总 2 2_2017年省对市(州)税收返还和转移支付预算" xfId="922"/>
    <cellStyle name="好_汇总 2 2_2017年省对市(州)税收返还和转移支付预算 2" xfId="1753"/>
    <cellStyle name="好_汇总 2 2_2017年省对市(州)税收返还和转移支付预算 3" xfId="1548"/>
    <cellStyle name="好_汇总 2 2_2017年省对市(州)税收返还和转移支付预算_四川省2018年财政预算执行情况(样表，稿二）" xfId="2976"/>
    <cellStyle name="好_汇总 2 2_2017年省对市(州)税收返还和转移支付预算_四川省2019年财政预算（草案）（样表，稿二）" xfId="2977"/>
    <cellStyle name="好_汇总 2 2_四川省2017年省对市（州）税收返还和转移支付分地区预算（草案）--社保处" xfId="923"/>
    <cellStyle name="好_汇总 2 2_四川省2018年财政预算执行情况(样表，稿二）" xfId="2978"/>
    <cellStyle name="好_汇总 2 2_四川省2019年财政预算（草案）（样表，稿二）" xfId="2979"/>
    <cellStyle name="好_汇总 2 3" xfId="924"/>
    <cellStyle name="好_汇总 2 3 2" xfId="1752"/>
    <cellStyle name="好_汇总 2 3 3" xfId="1549"/>
    <cellStyle name="好_汇总 2 3_四川省2018年财政预算执行情况(样表，稿二）" xfId="2980"/>
    <cellStyle name="好_汇总 2 3_四川省2019年财政预算（草案）（样表，稿二）" xfId="2981"/>
    <cellStyle name="好_汇总 2 4" xfId="1755"/>
    <cellStyle name="好_汇总 2 5" xfId="1546"/>
    <cellStyle name="好_汇总 2_2017年省对市(州)税收返还和转移支付预算" xfId="925"/>
    <cellStyle name="好_汇总 2_2017年省对市(州)税收返还和转移支付预算 2" xfId="1751"/>
    <cellStyle name="好_汇总 2_2017年省对市(州)税收返还和转移支付预算 3" xfId="1550"/>
    <cellStyle name="好_汇总 2_2017年省对市(州)税收返还和转移支付预算_四川省2018年财政预算执行情况(样表，稿二）" xfId="2982"/>
    <cellStyle name="好_汇总 2_2017年省对市(州)税收返还和转移支付预算_四川省2019年财政预算（草案）（样表，稿二）" xfId="2983"/>
    <cellStyle name="好_汇总 2_四川省2017年省对市（州）税收返还和转移支付分地区预算（草案）--社保处" xfId="926"/>
    <cellStyle name="好_汇总 2_四川省2018年财政预算执行情况(样表，稿二）" xfId="2984"/>
    <cellStyle name="好_汇总 2_四川省2019年财政预算（草案）（样表，稿二）" xfId="2985"/>
    <cellStyle name="好_汇总 3" xfId="927"/>
    <cellStyle name="好_汇总 3 2" xfId="1750"/>
    <cellStyle name="好_汇总 3 3" xfId="1551"/>
    <cellStyle name="好_汇总 3_2017年省对市(州)税收返还和转移支付预算" xfId="928"/>
    <cellStyle name="好_汇总 3_2017年省对市(州)税收返还和转移支付预算 2" xfId="1749"/>
    <cellStyle name="好_汇总 3_2017年省对市(州)税收返还和转移支付预算 3" xfId="1552"/>
    <cellStyle name="好_汇总 3_2017年省对市(州)税收返还和转移支付预算_四川省2018年财政预算执行情况(样表，稿二）" xfId="2986"/>
    <cellStyle name="好_汇总 3_2017年省对市(州)税收返还和转移支付预算_四川省2019年财政预算（草案）（样表，稿二）" xfId="2987"/>
    <cellStyle name="好_汇总 3_四川省2017年省对市（州）税收返还和转移支付分地区预算（草案）--社保处" xfId="929"/>
    <cellStyle name="好_汇总 3_四川省2018年财政预算执行情况(样表，稿二）" xfId="2988"/>
    <cellStyle name="好_汇总 3_四川省2019年财政预算（草案）（样表，稿二）" xfId="2989"/>
    <cellStyle name="好_汇总 4" xfId="930"/>
    <cellStyle name="好_汇总 4 2" xfId="1748"/>
    <cellStyle name="好_汇总 4 3" xfId="1553"/>
    <cellStyle name="好_汇总 4_四川省2018年财政预算执行情况(样表，稿二）" xfId="2990"/>
    <cellStyle name="好_汇总 4_四川省2019年财政预算（草案）（样表，稿二）" xfId="2991"/>
    <cellStyle name="好_汇总 5" xfId="1757"/>
    <cellStyle name="好_汇总 6" xfId="1545"/>
    <cellStyle name="好_汇总_2017年省对市(州)税收返还和转移支付预算" xfId="371"/>
    <cellStyle name="好_汇总_2017年省对市(州)税收返还和转移支付预算 2" xfId="2186"/>
    <cellStyle name="好_汇总_2017年省对市(州)税收返还和转移支付预算 3" xfId="1554"/>
    <cellStyle name="好_汇总_2017年省对市(州)税收返还和转移支付预算_四川省2018年财政预算执行情况(样表，稿二）" xfId="2992"/>
    <cellStyle name="好_汇总_2017年省对市(州)税收返还和转移支付预算_四川省2019年财政预算（草案）（样表，稿二）" xfId="2993"/>
    <cellStyle name="好_汇总_四川省2017年省对市（州）税收返还和转移支付分地区预算（草案）--社保处" xfId="931"/>
    <cellStyle name="好_汇总_四川省2018年财政预算执行情况(样表，稿二）" xfId="2994"/>
    <cellStyle name="好_汇总_四川省2019年财政预算（草案）（样表，稿二）" xfId="2995"/>
    <cellStyle name="好_科技口6-30-35" xfId="932"/>
    <cellStyle name="好_科技口6-30-35 2" xfId="1747"/>
    <cellStyle name="好_科技口6-30-35 3" xfId="1555"/>
    <cellStyle name="好_科技口6-30-35_四川省2018年财政预算执行情况(样表，稿二）" xfId="2996"/>
    <cellStyle name="好_科技口6-30-35_四川省2019年财政预算（草案）（样表，稿二）" xfId="2997"/>
    <cellStyle name="好_美术馆公共图书馆文化馆（站）免费开放专项资金" xfId="933"/>
    <cellStyle name="好_美术馆公共图书馆文化馆（站）免费开放专项资金 2" xfId="1746"/>
    <cellStyle name="好_美术馆公共图书馆文化馆（站）免费开放专项资金 3" xfId="1556"/>
    <cellStyle name="好_美术馆公共图书馆文化馆（站）免费开放专项资金_四川省2018年财政预算执行情况(样表，稿二）" xfId="2998"/>
    <cellStyle name="好_美术馆公共图书馆文化馆（站）免费开放专项资金_四川省2019年财政预算（草案）（样表，稿二）" xfId="2999"/>
    <cellStyle name="好_其他工程费用计费" xfId="934"/>
    <cellStyle name="好_其他工程费用计费 2" xfId="1745"/>
    <cellStyle name="好_其他工程费用计费 3" xfId="1557"/>
    <cellStyle name="好_其他工程费用计费_四川省2017年省对市（州）税收返还和转移支付分地区预算（草案）--社保处" xfId="935"/>
    <cellStyle name="好_其他工程费用计费_四川省2018年财政预算执行情况(样表，稿二）" xfId="3000"/>
    <cellStyle name="好_其他工程费用计费_四川省2019年财政预算（草案）（样表，稿二）" xfId="3001"/>
    <cellStyle name="好_少数民族文化事业发展专项资金" xfId="936"/>
    <cellStyle name="好_少数民族文化事业发展专项资金 2" xfId="1744"/>
    <cellStyle name="好_少数民族文化事业发展专项资金 3" xfId="1558"/>
    <cellStyle name="好_少数民族文化事业发展专项资金_四川省2018年财政预算执行情况(样表，稿二）" xfId="3002"/>
    <cellStyle name="好_少数民族文化事业发展专项资金_四川省2019年财政预算（草案）（样表，稿二）" xfId="3003"/>
    <cellStyle name="好_省级科技计划项目专项资金" xfId="937"/>
    <cellStyle name="好_省级科技计划项目专项资金 2" xfId="1743"/>
    <cellStyle name="好_省级科技计划项目专项资金 3" xfId="1559"/>
    <cellStyle name="好_省级科技计划项目专项资金_四川省2018年财政预算执行情况(样表，稿二）" xfId="3004"/>
    <cellStyle name="好_省级科技计划项目专项资金_四川省2019年财政预算（草案）（样表，稿二）" xfId="3005"/>
    <cellStyle name="好_省级体育专项资金" xfId="938"/>
    <cellStyle name="好_省级体育专项资金 2" xfId="1742"/>
    <cellStyle name="好_省级体育专项资金 3" xfId="1560"/>
    <cellStyle name="好_省级体育专项资金_四川省2018年财政预算执行情况(样表，稿二）" xfId="3006"/>
    <cellStyle name="好_省级体育专项资金_四川省2019年财政预算（草案）（样表，稿二）" xfId="3007"/>
    <cellStyle name="好_省级文化发展专项资金" xfId="939"/>
    <cellStyle name="好_省级文化发展专项资金 2" xfId="1741"/>
    <cellStyle name="好_省级文化发展专项资金 3" xfId="1561"/>
    <cellStyle name="好_省级文化发展专项资金_四川省2018年财政预算执行情况(样表，稿二）" xfId="3008"/>
    <cellStyle name="好_省级文化发展专项资金_四川省2019年财政预算（草案）（样表，稿二）" xfId="3009"/>
    <cellStyle name="好_省级文物保护专项资金" xfId="940"/>
    <cellStyle name="好_省级文物保护专项资金 2" xfId="1740"/>
    <cellStyle name="好_省级文物保护专项资金 3" xfId="1562"/>
    <cellStyle name="好_省级文物保护专项资金_四川省2018年财政预算执行情况(样表，稿二）" xfId="3010"/>
    <cellStyle name="好_省级文物保护专项资金_四川省2019年财政预算（草案）（样表，稿二）" xfId="3011"/>
    <cellStyle name="好_收入" xfId="3012"/>
    <cellStyle name="好_四川省2017年省对市（州）税收返还和转移支付分地区预算（草案）--行政政法处" xfId="941"/>
    <cellStyle name="好_四川省2017年省对市（州）税收返还和转移支付分地区预算（草案）--行政政法处 2" xfId="1739"/>
    <cellStyle name="好_四川省2017年省对市（州）税收返还和转移支付分地区预算（草案）--行政政法处 3" xfId="1563"/>
    <cellStyle name="好_四川省2017年省对市（州）税收返还和转移支付分地区预算（草案）--行政政法处_四川省2018年财政预算执行情况(样表，稿二）" xfId="3013"/>
    <cellStyle name="好_四川省2017年省对市（州）税收返还和转移支付分地区预算（草案）--行政政法处_四川省2019年财政预算（草案）（样表，稿二）" xfId="3014"/>
    <cellStyle name="好_四川省2017年省对市（州）税收返还和转移支付分地区预算（草案）--教科文处" xfId="919"/>
    <cellStyle name="好_四川省2017年省对市（州）税收返还和转移支付分地区预算（草案）--教科文处 2" xfId="1756"/>
    <cellStyle name="好_四川省2017年省对市（州）税收返还和转移支付分地区预算（草案）--教科文处 3" xfId="1564"/>
    <cellStyle name="好_四川省2017年省对市（州）税收返还和转移支付分地区预算（草案）--教科文处_四川省2018年财政预算执行情况(样表，稿二）" xfId="3015"/>
    <cellStyle name="好_四川省2017年省对市（州）税收返还和转移支付分地区预算（草案）--教科文处_四川省2019年财政预算（草案）（样表，稿二）" xfId="3016"/>
    <cellStyle name="好_四川省2017年省对市（州）税收返还和转移支付分地区预算（草案）--社保处" xfId="232"/>
    <cellStyle name="好_四川省2017年省对市（州）税收返还和转移支付分地区预算（草案）--债务金融处" xfId="942"/>
    <cellStyle name="好_四川省2017年省对市（州）税收返还和转移支付分地区预算（草案）--债务金融处 2" xfId="1738"/>
    <cellStyle name="好_四川省2017年省对市（州）税收返还和转移支付分地区预算（草案）--债务金融处 3" xfId="1565"/>
    <cellStyle name="好_四川省2017年省对市（州）税收返还和转移支付分地区预算（草案）--债务金融处_四川省2018年财政预算执行情况(样表，稿二）" xfId="3017"/>
    <cellStyle name="好_四川省2017年省对市（州）税收返还和转移支付分地区预算（草案）--债务金融处_四川省2019年财政预算（草案）（样表，稿二）" xfId="3018"/>
    <cellStyle name="好_四川省2018年财政预算执行情况(样表，稿二）" xfId="3019"/>
    <cellStyle name="好_四川省2019年财政预算（草案）（样表，稿二）" xfId="3020"/>
    <cellStyle name="好_体育场馆免费低收费开放补助资金" xfId="943"/>
    <cellStyle name="好_体育场馆免费低收费开放补助资金 2" xfId="1737"/>
    <cellStyle name="好_体育场馆免费低收费开放补助资金 3" xfId="1566"/>
    <cellStyle name="好_体育场馆免费低收费开放补助资金_四川省2018年财政预算执行情况(样表，稿二）" xfId="3021"/>
    <cellStyle name="好_体育场馆免费低收费开放补助资金_四川省2019年财政预算（草案）（样表，稿二）" xfId="3022"/>
    <cellStyle name="好_文化产业发展专项资金" xfId="366"/>
    <cellStyle name="好_文化产业发展专项资金 2" xfId="1943"/>
    <cellStyle name="好_文化产业发展专项资金 3" xfId="1567"/>
    <cellStyle name="好_文化产业发展专项资金_四川省2018年财政预算执行情况(样表，稿二）" xfId="3023"/>
    <cellStyle name="好_文化产业发展专项资金_四川省2019年财政预算（草案）（样表，稿二）" xfId="3024"/>
    <cellStyle name="好_宣传文化事业发展专项资金" xfId="845"/>
    <cellStyle name="好_宣传文化事业发展专项资金 2" xfId="1820"/>
    <cellStyle name="好_宣传文化事业发展专项资金 3" xfId="1568"/>
    <cellStyle name="好_宣传文化事业发展专项资金_四川省2018年财政预算执行情况(样表，稿二）" xfId="3025"/>
    <cellStyle name="好_宣传文化事业发展专项资金_四川省2019年财政预算（草案）（样表，稿二）" xfId="3026"/>
    <cellStyle name="好_债券贴息计算器" xfId="944"/>
    <cellStyle name="好_债券贴息计算器 2" xfId="1736"/>
    <cellStyle name="好_债券贴息计算器 3" xfId="1569"/>
    <cellStyle name="好_债券贴息计算器_四川省2017年省对市（州）税收返还和转移支付分地区预算（草案）--社保处" xfId="945"/>
    <cellStyle name="好_债券贴息计算器_四川省2018年财政预算执行情况(样表，稿二）" xfId="3027"/>
    <cellStyle name="好_债券贴息计算器_四川省2019年财政预算（草案）（样表，稿二）" xfId="3028"/>
    <cellStyle name="好_支出" xfId="3029"/>
    <cellStyle name="汇总 2" xfId="946"/>
    <cellStyle name="汇总 2 2" xfId="947"/>
    <cellStyle name="汇总 2 2 2" xfId="948"/>
    <cellStyle name="汇总 2 2 2 2" xfId="2101"/>
    <cellStyle name="汇总 2 2 2 2 2" xfId="3030"/>
    <cellStyle name="汇总 2 2 2 2 2 2" xfId="3331"/>
    <cellStyle name="汇总 2 2 2 2 3" xfId="3116"/>
    <cellStyle name="汇总 2 2 2 2 3 2" xfId="3385"/>
    <cellStyle name="汇总 2 2 2 2 4" xfId="3290"/>
    <cellStyle name="汇总 2 2 2 3" xfId="1720"/>
    <cellStyle name="汇总 2 2 2 3 2" xfId="3246"/>
    <cellStyle name="汇总 2 2 2 4" xfId="1733"/>
    <cellStyle name="汇总 2 2 2 4 2" xfId="3256"/>
    <cellStyle name="汇总 2 2 2 5" xfId="3089"/>
    <cellStyle name="汇总 2 2 2 5 2" xfId="3358"/>
    <cellStyle name="汇总 2 2 2 6" xfId="1107"/>
    <cellStyle name="汇总 2 2 2 7" xfId="3160"/>
    <cellStyle name="汇总 2 2 3" xfId="950"/>
    <cellStyle name="汇总 2 2 3 2" xfId="2102"/>
    <cellStyle name="汇总 2 2 3 2 2" xfId="3031"/>
    <cellStyle name="汇总 2 2 3 2 2 2" xfId="3332"/>
    <cellStyle name="汇总 2 2 3 2 3" xfId="3117"/>
    <cellStyle name="汇总 2 2 3 2 3 2" xfId="3386"/>
    <cellStyle name="汇总 2 2 3 2 4" xfId="3291"/>
    <cellStyle name="汇总 2 2 3 3" xfId="1719"/>
    <cellStyle name="汇总 2 2 3 3 2" xfId="3245"/>
    <cellStyle name="汇总 2 2 3 4" xfId="1732"/>
    <cellStyle name="汇总 2 2 3 4 2" xfId="3255"/>
    <cellStyle name="汇总 2 2 3 5" xfId="3090"/>
    <cellStyle name="汇总 2 2 3 5 2" xfId="3359"/>
    <cellStyle name="汇总 2 2 3 6" xfId="1108"/>
    <cellStyle name="汇总 2 2 3 7" xfId="3161"/>
    <cellStyle name="汇总 2 2 4" xfId="2100"/>
    <cellStyle name="汇总 2 2 4 2" xfId="3032"/>
    <cellStyle name="汇总 2 2 4 2 2" xfId="3333"/>
    <cellStyle name="汇总 2 2 4 3" xfId="3118"/>
    <cellStyle name="汇总 2 2 4 3 2" xfId="3387"/>
    <cellStyle name="汇总 2 2 4 4" xfId="3289"/>
    <cellStyle name="汇总 2 2 5" xfId="1721"/>
    <cellStyle name="汇总 2 2 5 2" xfId="3247"/>
    <cellStyle name="汇总 2 2 6" xfId="1734"/>
    <cellStyle name="汇总 2 2 6 2" xfId="3257"/>
    <cellStyle name="汇总 2 2 7" xfId="3088"/>
    <cellStyle name="汇总 2 2 7 2" xfId="3357"/>
    <cellStyle name="汇总 2 2 8" xfId="1106"/>
    <cellStyle name="汇总 2 2 9" xfId="3159"/>
    <cellStyle name="汇总 2 2_2017年省对市(州)税收返还和转移支付预算" xfId="951"/>
    <cellStyle name="汇总 2 3" xfId="952"/>
    <cellStyle name="汇总 2 3 2" xfId="2103"/>
    <cellStyle name="汇总 2 3 2 2" xfId="3033"/>
    <cellStyle name="汇总 2 3 2 2 2" xfId="3334"/>
    <cellStyle name="汇总 2 3 2 3" xfId="3119"/>
    <cellStyle name="汇总 2 3 2 3 2" xfId="3388"/>
    <cellStyle name="汇总 2 3 2 4" xfId="3292"/>
    <cellStyle name="汇总 2 3 3" xfId="1718"/>
    <cellStyle name="汇总 2 3 3 2" xfId="3244"/>
    <cellStyle name="汇总 2 3 4" xfId="1731"/>
    <cellStyle name="汇总 2 3 4 2" xfId="3254"/>
    <cellStyle name="汇总 2 3 5" xfId="3091"/>
    <cellStyle name="汇总 2 3 5 2" xfId="3360"/>
    <cellStyle name="汇总 2 3 6" xfId="1109"/>
    <cellStyle name="汇总 2 3 7" xfId="3162"/>
    <cellStyle name="汇总 2 4" xfId="2099"/>
    <cellStyle name="汇总 2 4 2" xfId="3034"/>
    <cellStyle name="汇总 2 4 2 2" xfId="3335"/>
    <cellStyle name="汇总 2 4 3" xfId="3120"/>
    <cellStyle name="汇总 2 4 3 2" xfId="3389"/>
    <cellStyle name="汇总 2 4 4" xfId="3288"/>
    <cellStyle name="汇总 2 5" xfId="1722"/>
    <cellStyle name="汇总 2 5 2" xfId="3248"/>
    <cellStyle name="汇总 2 6" xfId="1735"/>
    <cellStyle name="汇总 2 6 2" xfId="3258"/>
    <cellStyle name="汇总 2 7" xfId="3087"/>
    <cellStyle name="汇总 2 7 2" xfId="3356"/>
    <cellStyle name="汇总 2 8" xfId="1105"/>
    <cellStyle name="汇总 2 9" xfId="3158"/>
    <cellStyle name="汇总 2_四川省2018年财政预算执行情况(样表，稿二）" xfId="3035"/>
    <cellStyle name="汇总 3" xfId="3036"/>
    <cellStyle name="汇总 3 2" xfId="3121"/>
    <cellStyle name="汇总 3 2 2" xfId="3390"/>
    <cellStyle name="汇总 3 3" xfId="3336"/>
    <cellStyle name="计算 2" xfId="953"/>
    <cellStyle name="计算 2 10" xfId="3163"/>
    <cellStyle name="计算 2 2" xfId="954"/>
    <cellStyle name="计算 2 2 10" xfId="3164"/>
    <cellStyle name="计算 2 2 2" xfId="955"/>
    <cellStyle name="计算 2 2 2 2" xfId="2106"/>
    <cellStyle name="计算 2 2 2 2 2" xfId="3295"/>
    <cellStyle name="计算 2 2 2 3" xfId="1715"/>
    <cellStyle name="计算 2 2 2 3 2" xfId="3241"/>
    <cellStyle name="计算 2 2 2 4" xfId="1728"/>
    <cellStyle name="计算 2 2 2 4 2" xfId="3251"/>
    <cellStyle name="计算 2 2 2 5" xfId="3094"/>
    <cellStyle name="计算 2 2 2 5 2" xfId="3363"/>
    <cellStyle name="计算 2 2 2 6" xfId="1572"/>
    <cellStyle name="计算 2 2 2 6 2" xfId="3193"/>
    <cellStyle name="计算 2 2 2 7" xfId="1112"/>
    <cellStyle name="计算 2 2 2 8" xfId="3165"/>
    <cellStyle name="计算 2 2 3" xfId="956"/>
    <cellStyle name="计算 2 2 3 2" xfId="2107"/>
    <cellStyle name="计算 2 2 3 2 2" xfId="3296"/>
    <cellStyle name="计算 2 2 3 3" xfId="1714"/>
    <cellStyle name="计算 2 2 3 3 2" xfId="3240"/>
    <cellStyle name="计算 2 2 3 4" xfId="1727"/>
    <cellStyle name="计算 2 2 3 4 2" xfId="3250"/>
    <cellStyle name="计算 2 2 3 5" xfId="3095"/>
    <cellStyle name="计算 2 2 3 5 2" xfId="3364"/>
    <cellStyle name="计算 2 2 3 6" xfId="1573"/>
    <cellStyle name="计算 2 2 3 6 2" xfId="3194"/>
    <cellStyle name="计算 2 2 3 7" xfId="1113"/>
    <cellStyle name="计算 2 2 3 8" xfId="3166"/>
    <cellStyle name="计算 2 2 4" xfId="2105"/>
    <cellStyle name="计算 2 2 4 2" xfId="3294"/>
    <cellStyle name="计算 2 2 5" xfId="1716"/>
    <cellStyle name="计算 2 2 5 2" xfId="3242"/>
    <cellStyle name="计算 2 2 6" xfId="1729"/>
    <cellStyle name="计算 2 2 6 2" xfId="3252"/>
    <cellStyle name="计算 2 2 7" xfId="3093"/>
    <cellStyle name="计算 2 2 7 2" xfId="3362"/>
    <cellStyle name="计算 2 2 8" xfId="1571"/>
    <cellStyle name="计算 2 2 8 2" xfId="3192"/>
    <cellStyle name="计算 2 2 9" xfId="1111"/>
    <cellStyle name="计算 2 2_2017年省对市(州)税收返还和转移支付预算" xfId="437"/>
    <cellStyle name="计算 2 3" xfId="957"/>
    <cellStyle name="计算 2 3 2" xfId="2108"/>
    <cellStyle name="计算 2 3 2 2" xfId="3297"/>
    <cellStyle name="计算 2 3 3" xfId="1713"/>
    <cellStyle name="计算 2 3 3 2" xfId="3239"/>
    <cellStyle name="计算 2 3 4" xfId="1726"/>
    <cellStyle name="计算 2 3 4 2" xfId="3249"/>
    <cellStyle name="计算 2 3 5" xfId="3096"/>
    <cellStyle name="计算 2 3 5 2" xfId="3365"/>
    <cellStyle name="计算 2 3 6" xfId="1574"/>
    <cellStyle name="计算 2 3 6 2" xfId="3195"/>
    <cellStyle name="计算 2 3 7" xfId="1114"/>
    <cellStyle name="计算 2 3 8" xfId="3167"/>
    <cellStyle name="计算 2 4" xfId="2104"/>
    <cellStyle name="计算 2 4 2" xfId="3293"/>
    <cellStyle name="计算 2 5" xfId="1717"/>
    <cellStyle name="计算 2 5 2" xfId="3243"/>
    <cellStyle name="计算 2 6" xfId="1730"/>
    <cellStyle name="计算 2 6 2" xfId="3253"/>
    <cellStyle name="计算 2 7" xfId="3092"/>
    <cellStyle name="计算 2 7 2" xfId="3361"/>
    <cellStyle name="计算 2 8" xfId="1570"/>
    <cellStyle name="计算 2 8 2" xfId="3191"/>
    <cellStyle name="计算 2 9" xfId="1110"/>
    <cellStyle name="计算 2_四川省2017年省对市（州）税收返还和转移支付分地区预算（草案）--社保处" xfId="795"/>
    <cellStyle name="计算 3" xfId="3037"/>
    <cellStyle name="计算 3 2" xfId="3122"/>
    <cellStyle name="计算 3 2 2" xfId="3391"/>
    <cellStyle name="计算 3 3" xfId="3337"/>
    <cellStyle name="检查单元格 2" xfId="958"/>
    <cellStyle name="检查单元格 2 2" xfId="959"/>
    <cellStyle name="检查单元格 2 2 2" xfId="617"/>
    <cellStyle name="检查单元格 2 2 2 2" xfId="1860"/>
    <cellStyle name="检查单元格 2 2 2 3" xfId="1577"/>
    <cellStyle name="检查单元格 2 2 3" xfId="622"/>
    <cellStyle name="检查单元格 2 2 3 2" xfId="1859"/>
    <cellStyle name="检查单元格 2 2 3 3" xfId="1578"/>
    <cellStyle name="检查单元格 2 2 4" xfId="1724"/>
    <cellStyle name="检查单元格 2 2 5" xfId="1576"/>
    <cellStyle name="检查单元格 2 2_2017年省对市(州)税收返还和转移支付预算" xfId="960"/>
    <cellStyle name="检查单元格 2 3" xfId="961"/>
    <cellStyle name="检查单元格 2 3 2" xfId="1723"/>
    <cellStyle name="检查单元格 2 3 3" xfId="1579"/>
    <cellStyle name="检查单元格 2 4" xfId="1725"/>
    <cellStyle name="检查单元格 2 5" xfId="1575"/>
    <cellStyle name="检查单元格 2_四川省2017年省对市（州）税收返还和转移支付分地区预算（草案）--社保处" xfId="962"/>
    <cellStyle name="检查单元格 3" xfId="3038"/>
    <cellStyle name="解释性文本 2" xfId="963"/>
    <cellStyle name="解释性文本 2 2" xfId="964"/>
    <cellStyle name="解释性文本 2 2 2" xfId="965"/>
    <cellStyle name="解释性文本 2 2 3" xfId="523"/>
    <cellStyle name="解释性文本 2 2_2017年省对市(州)税收返还和转移支付预算" xfId="966"/>
    <cellStyle name="解释性文本 2 3" xfId="967"/>
    <cellStyle name="警告文本 2" xfId="203"/>
    <cellStyle name="警告文本 2 2" xfId="206"/>
    <cellStyle name="警告文本 2 2 2" xfId="949"/>
    <cellStyle name="警告文本 2 2 2 2" xfId="3039"/>
    <cellStyle name="警告文本 2 2 3" xfId="968"/>
    <cellStyle name="警告文本 2 2 3 2" xfId="3040"/>
    <cellStyle name="警告文本 2 2 4" xfId="3041"/>
    <cellStyle name="警告文本 2 2_2017年省对市(州)税收返还和转移支付预算" xfId="663"/>
    <cellStyle name="警告文本 2 3" xfId="840"/>
    <cellStyle name="警告文本 2 3 2" xfId="3042"/>
    <cellStyle name="警告文本 2 4" xfId="3043"/>
    <cellStyle name="警告文本 3" xfId="3044"/>
    <cellStyle name="链接单元格 2" xfId="969"/>
    <cellStyle name="链接单元格 2 2" xfId="970"/>
    <cellStyle name="链接单元格 2 2 2" xfId="971"/>
    <cellStyle name="链接单元格 2 2 3" xfId="972"/>
    <cellStyle name="链接单元格 2 2_2017年省对市(州)税收返还和转移支付预算" xfId="973"/>
    <cellStyle name="链接单元格 2 3" xfId="974"/>
    <cellStyle name="链接单元格 2_四川省2018年财政预算执行情况(样表，稿二）" xfId="3045"/>
    <cellStyle name="普通_97-917" xfId="975"/>
    <cellStyle name="千分位[0]_laroux" xfId="976"/>
    <cellStyle name="千分位_97-917" xfId="977"/>
    <cellStyle name="千位[0]_ 表八" xfId="978"/>
    <cellStyle name="千位_ 表八" xfId="979"/>
    <cellStyle name="千位分隔" xfId="13" builtinId="3"/>
    <cellStyle name="千位分隔 10" xfId="3144"/>
    <cellStyle name="千位分隔 11" xfId="1647"/>
    <cellStyle name="千位分隔 12" xfId="1648"/>
    <cellStyle name="千位分隔 2" xfId="980"/>
    <cellStyle name="千位分隔 2 2" xfId="981"/>
    <cellStyle name="千位分隔 2 2 2" xfId="982"/>
    <cellStyle name="千位分隔 2 2 2 2" xfId="983"/>
    <cellStyle name="千位分隔 2 2 2 2 2" xfId="3046"/>
    <cellStyle name="千位分隔 2 2 2 3" xfId="984"/>
    <cellStyle name="千位分隔 2 2 2 3 2" xfId="3047"/>
    <cellStyle name="千位分隔 2 2 2 4" xfId="3048"/>
    <cellStyle name="千位分隔 2 2 25" xfId="1649"/>
    <cellStyle name="千位分隔 2 2 3" xfId="985"/>
    <cellStyle name="千位分隔 2 2 3 2" xfId="3049"/>
    <cellStyle name="千位分隔 2 2 4" xfId="986"/>
    <cellStyle name="千位分隔 2 2 4 2" xfId="3050"/>
    <cellStyle name="千位分隔 2 2 5" xfId="3051"/>
    <cellStyle name="千位分隔 2 3" xfId="987"/>
    <cellStyle name="千位分隔 2 3 2" xfId="988"/>
    <cellStyle name="千位分隔 2 3 2 2" xfId="3052"/>
    <cellStyle name="千位分隔 2 3 3" xfId="989"/>
    <cellStyle name="千位分隔 2 3 3 2" xfId="3053"/>
    <cellStyle name="千位分隔 2 3 4" xfId="3054"/>
    <cellStyle name="千位分隔 2 4" xfId="990"/>
    <cellStyle name="千位分隔 2 4 2" xfId="3055"/>
    <cellStyle name="千位分隔 2 5" xfId="1072"/>
    <cellStyle name="千位分隔 2 5 2" xfId="1115"/>
    <cellStyle name="千位分隔 2 6" xfId="1134"/>
    <cellStyle name="千位分隔 2 7" xfId="1085"/>
    <cellStyle name="千位分隔 3" xfId="313"/>
    <cellStyle name="千位分隔 3 2" xfId="23"/>
    <cellStyle name="千位分隔 3 2 2" xfId="429"/>
    <cellStyle name="千位分隔 3 2 3" xfId="186"/>
    <cellStyle name="千位分隔 3 3" xfId="432"/>
    <cellStyle name="千位分隔 3 4" xfId="991"/>
    <cellStyle name="千位分隔 3 5" xfId="992"/>
    <cellStyle name="千位分隔 3 5 2" xfId="1712"/>
    <cellStyle name="千位分隔 3 5 3" xfId="1632"/>
    <cellStyle name="千位分隔 3 6" xfId="993"/>
    <cellStyle name="千位分隔 3 6 2" xfId="1711"/>
    <cellStyle name="千位分隔 3 6 3" xfId="1633"/>
    <cellStyle name="千位分隔 3 7" xfId="1073"/>
    <cellStyle name="千位分隔 3 7 2" xfId="1968"/>
    <cellStyle name="千位分隔 4" xfId="994"/>
    <cellStyle name="千位分隔 4 2" xfId="3056"/>
    <cellStyle name="千位分隔 4 3" xfId="2229"/>
    <cellStyle name="千位分隔 4 4" xfId="1580"/>
    <cellStyle name="千位分隔 5" xfId="995"/>
    <cellStyle name="千位分隔 5 2" xfId="996"/>
    <cellStyle name="千位分隔 5 2 2" xfId="2225"/>
    <cellStyle name="千位分隔 5 2 3" xfId="1635"/>
    <cellStyle name="千位分隔 5 3" xfId="2224"/>
    <cellStyle name="千位分隔 5 4" xfId="1634"/>
    <cellStyle name="千位分隔 6" xfId="997"/>
    <cellStyle name="千位分隔 6 2" xfId="998"/>
    <cellStyle name="千位分隔 6 2 2" xfId="1709"/>
    <cellStyle name="千位分隔 6 2 3" xfId="1637"/>
    <cellStyle name="千位分隔 6 3" xfId="1710"/>
    <cellStyle name="千位分隔 6 4" xfId="1636"/>
    <cellStyle name="千位分隔 7" xfId="1064"/>
    <cellStyle name="千位分隔 8" xfId="1088"/>
    <cellStyle name="千位分隔 9" xfId="1080"/>
    <cellStyle name="千位分隔[0] 2" xfId="999"/>
    <cellStyle name="千位分隔[0] 2 2" xfId="1000"/>
    <cellStyle name="千位分隔[0] 3" xfId="1001"/>
    <cellStyle name="千位分隔[0] 3 2" xfId="1002"/>
    <cellStyle name="千位分隔[0] 3 2 2" xfId="2226"/>
    <cellStyle name="千位分隔[0] 3 2 3" xfId="1639"/>
    <cellStyle name="千位分隔[0] 3 3" xfId="1708"/>
    <cellStyle name="千位分隔[0] 3 4" xfId="1638"/>
    <cellStyle name="千位分隔[0] 4" xfId="1003"/>
    <cellStyle name="千位分隔[0] 5" xfId="1004"/>
    <cellStyle name="千位分隔[0] 6" xfId="1070"/>
    <cellStyle name="强调文字颜色 1 2" xfId="905"/>
    <cellStyle name="强调文字颜色 1 2 2" xfId="1005"/>
    <cellStyle name="强调文字颜色 1 2 2 2" xfId="1006"/>
    <cellStyle name="强调文字颜色 1 2 2 2 2" xfId="1706"/>
    <cellStyle name="强调文字颜色 1 2 2 2 3" xfId="1583"/>
    <cellStyle name="强调文字颜色 1 2 2 3" xfId="1007"/>
    <cellStyle name="强调文字颜色 1 2 2 3 2" xfId="1705"/>
    <cellStyle name="强调文字颜色 1 2 2 3 3" xfId="1584"/>
    <cellStyle name="强调文字颜色 1 2 2 4" xfId="1707"/>
    <cellStyle name="强调文字颜色 1 2 2 5" xfId="1582"/>
    <cellStyle name="强调文字颜色 1 2 2_2017年省对市(州)税收返还和转移支付预算" xfId="41"/>
    <cellStyle name="强调文字颜色 1 2 3" xfId="27"/>
    <cellStyle name="强调文字颜色 1 2 3 2" xfId="2152"/>
    <cellStyle name="强调文字颜色 1 2 3 3" xfId="1585"/>
    <cellStyle name="强调文字颜色 1 2 4" xfId="1766"/>
    <cellStyle name="强调文字颜色 1 2 5" xfId="1581"/>
    <cellStyle name="强调文字颜色 1 2_四川省2017年省对市（州）税收返还和转移支付分地区预算（草案）--社保处" xfId="368"/>
    <cellStyle name="强调文字颜色 1 3" xfId="3057"/>
    <cellStyle name="强调文字颜色 2 2" xfId="1008"/>
    <cellStyle name="强调文字颜色 2 2 2" xfId="88"/>
    <cellStyle name="强调文字颜色 2 2 2 2" xfId="65"/>
    <cellStyle name="强调文字颜色 2 2 2 2 2" xfId="2137"/>
    <cellStyle name="强调文字颜色 2 2 2 2 3" xfId="1588"/>
    <cellStyle name="强调文字颜色 2 2 2 3" xfId="1009"/>
    <cellStyle name="强调文字颜色 2 2 2 3 2" xfId="2228"/>
    <cellStyle name="强调文字颜色 2 2 2 3 3" xfId="1589"/>
    <cellStyle name="强调文字颜色 2 2 2 4" xfId="2207"/>
    <cellStyle name="强调文字颜色 2 2 2 5" xfId="1587"/>
    <cellStyle name="强调文字颜色 2 2 2_2017年省对市(州)税收返还和转移支付预算" xfId="1010"/>
    <cellStyle name="强调文字颜色 2 2 3" xfId="55"/>
    <cellStyle name="强调文字颜色 2 2 3 2" xfId="2189"/>
    <cellStyle name="强调文字颜色 2 2 3 3" xfId="1590"/>
    <cellStyle name="强调文字颜色 2 2 4" xfId="1704"/>
    <cellStyle name="强调文字颜色 2 2 5" xfId="1586"/>
    <cellStyle name="强调文字颜色 2 2_四川省2017年省对市（州）税收返还和转移支付分地区预算（草案）--社保处" xfId="1011"/>
    <cellStyle name="强调文字颜色 2 3" xfId="3058"/>
    <cellStyle name="强调文字颜色 3 2" xfId="1012"/>
    <cellStyle name="强调文字颜色 3 2 2" xfId="1013"/>
    <cellStyle name="强调文字颜色 3 2 2 2" xfId="1014"/>
    <cellStyle name="强调文字颜色 3 2 2 2 2" xfId="1701"/>
    <cellStyle name="强调文字颜色 3 2 2 2 3" xfId="1593"/>
    <cellStyle name="强调文字颜色 3 2 2 3" xfId="1015"/>
    <cellStyle name="强调文字颜色 3 2 2 3 2" xfId="1700"/>
    <cellStyle name="强调文字颜色 3 2 2 3 3" xfId="1594"/>
    <cellStyle name="强调文字颜色 3 2 2 4" xfId="1702"/>
    <cellStyle name="强调文字颜色 3 2 2 5" xfId="1592"/>
    <cellStyle name="强调文字颜色 3 2 2_2017年省对市(州)税收返还和转移支付预算" xfId="1016"/>
    <cellStyle name="强调文字颜色 3 2 3" xfId="1017"/>
    <cellStyle name="强调文字颜色 3 2 3 2" xfId="2215"/>
    <cellStyle name="强调文字颜色 3 2 3 3" xfId="1595"/>
    <cellStyle name="强调文字颜色 3 2 4" xfId="1703"/>
    <cellStyle name="强调文字颜色 3 2 5" xfId="1591"/>
    <cellStyle name="强调文字颜色 3 2_四川省2017年省对市（州）税收返还和转移支付分地区预算（草案）--社保处" xfId="1018"/>
    <cellStyle name="强调文字颜色 3 3" xfId="3059"/>
    <cellStyle name="强调文字颜色 4 2" xfId="291"/>
    <cellStyle name="强调文字颜色 4 2 2" xfId="294"/>
    <cellStyle name="强调文字颜色 4 2 2 2" xfId="1019"/>
    <cellStyle name="强调文字颜色 4 2 2 2 2" xfId="2216"/>
    <cellStyle name="强调文字颜色 4 2 2 2 3" xfId="1598"/>
    <cellStyle name="强调文字颜色 4 2 2 3" xfId="138"/>
    <cellStyle name="强调文字颜色 4 2 2 3 2" xfId="2092"/>
    <cellStyle name="强调文字颜色 4 2 2 3 3" xfId="1599"/>
    <cellStyle name="强调文字颜色 4 2 2 4" xfId="1981"/>
    <cellStyle name="强调文字颜色 4 2 2 5" xfId="1597"/>
    <cellStyle name="强调文字颜色 4 2 2_2017年省对市(州)税收返还和转移支付预算" xfId="1020"/>
    <cellStyle name="强调文字颜色 4 2 3" xfId="1021"/>
    <cellStyle name="强调文字颜色 4 2 3 2" xfId="2217"/>
    <cellStyle name="强调文字颜色 4 2 3 3" xfId="1600"/>
    <cellStyle name="强调文字颜色 4 2 4" xfId="1984"/>
    <cellStyle name="强调文字颜色 4 2 5" xfId="1596"/>
    <cellStyle name="强调文字颜色 4 2_四川省2017年省对市（州）税收返还和转移支付分地区预算（草案）--社保处" xfId="1022"/>
    <cellStyle name="强调文字颜色 4 3" xfId="3060"/>
    <cellStyle name="强调文字颜色 5 2" xfId="1023"/>
    <cellStyle name="强调文字颜色 5 2 2" xfId="1024"/>
    <cellStyle name="强调文字颜色 5 2 2 2" xfId="1025"/>
    <cellStyle name="强调文字颜色 5 2 2 2 2" xfId="2219"/>
    <cellStyle name="强调文字颜色 5 2 2 2 3" xfId="1603"/>
    <cellStyle name="强调文字颜色 5 2 2 3" xfId="607"/>
    <cellStyle name="强调文字颜色 5 2 2 3 2" xfId="1861"/>
    <cellStyle name="强调文字颜色 5 2 2 3 3" xfId="1604"/>
    <cellStyle name="强调文字颜色 5 2 2 4" xfId="2218"/>
    <cellStyle name="强调文字颜色 5 2 2 5" xfId="1602"/>
    <cellStyle name="强调文字颜色 5 2 2_2017年省对市(州)税收返还和转移支付预算" xfId="1026"/>
    <cellStyle name="强调文字颜色 5 2 3" xfId="1027"/>
    <cellStyle name="强调文字颜色 5 2 3 2" xfId="2220"/>
    <cellStyle name="强调文字颜色 5 2 3 3" xfId="1605"/>
    <cellStyle name="强调文字颜色 5 2 4" xfId="2227"/>
    <cellStyle name="强调文字颜色 5 2 5" xfId="1601"/>
    <cellStyle name="强调文字颜色 5 2_四川省2017年省对市（州）税收返还和转移支付分地区预算（草案）--社保处" xfId="1028"/>
    <cellStyle name="强调文字颜色 5 3" xfId="3061"/>
    <cellStyle name="强调文字颜色 6 2" xfId="1029"/>
    <cellStyle name="强调文字颜色 6 2 2" xfId="1030"/>
    <cellStyle name="强调文字颜色 6 2 2 2" xfId="1031"/>
    <cellStyle name="强调文字颜色 6 2 2 2 2" xfId="1698"/>
    <cellStyle name="强调文字颜色 6 2 2 2 3" xfId="1608"/>
    <cellStyle name="强调文字颜色 6 2 2 3" xfId="1032"/>
    <cellStyle name="强调文字颜色 6 2 2 3 2" xfId="1697"/>
    <cellStyle name="强调文字颜色 6 2 2 3 3" xfId="1609"/>
    <cellStyle name="强调文字颜色 6 2 2 4" xfId="1699"/>
    <cellStyle name="强调文字颜色 6 2 2 5" xfId="1607"/>
    <cellStyle name="强调文字颜色 6 2 2_2017年省对市(州)税收返还和转移支付预算" xfId="1033"/>
    <cellStyle name="强调文字颜色 6 2 3" xfId="1034"/>
    <cellStyle name="强调文字颜色 6 2 3 2" xfId="1696"/>
    <cellStyle name="强调文字颜色 6 2 3 3" xfId="1610"/>
    <cellStyle name="强调文字颜色 6 2 4" xfId="2221"/>
    <cellStyle name="强调文字颜色 6 2 5" xfId="1606"/>
    <cellStyle name="强调文字颜色 6 2_四川省2017年省对市（州）税收返还和转移支付分地区预算（草案）--社保处" xfId="1035"/>
    <cellStyle name="强调文字颜色 6 3" xfId="3062"/>
    <cellStyle name="适中 2" xfId="76"/>
    <cellStyle name="适中 2 2" xfId="1036"/>
    <cellStyle name="适中 2 2 2" xfId="1037"/>
    <cellStyle name="适中 2 2 2 2" xfId="1694"/>
    <cellStyle name="适中 2 2 2 3" xfId="1613"/>
    <cellStyle name="适中 2 2 3" xfId="1038"/>
    <cellStyle name="适中 2 2 3 2" xfId="1693"/>
    <cellStyle name="适中 2 2 3 3" xfId="1614"/>
    <cellStyle name="适中 2 2 4" xfId="1695"/>
    <cellStyle name="适中 2 2 5" xfId="1612"/>
    <cellStyle name="适中 2 2_2017年省对市(州)税收返还和转移支付预算" xfId="1039"/>
    <cellStyle name="适中 2 3" xfId="1040"/>
    <cellStyle name="适中 2 3 2" xfId="1692"/>
    <cellStyle name="适中 2 3 3" xfId="1615"/>
    <cellStyle name="适中 2 4" xfId="2236"/>
    <cellStyle name="适中 2 5" xfId="1611"/>
    <cellStyle name="适中 2_四川省2017年省对市（州）税收返还和转移支付分地区预算（草案）--社保处" xfId="1041"/>
    <cellStyle name="适中 3" xfId="3063"/>
    <cellStyle name="输出 2" xfId="1042"/>
    <cellStyle name="输出 2 10" xfId="3169"/>
    <cellStyle name="输出 2 2" xfId="1043"/>
    <cellStyle name="输出 2 2 10" xfId="3170"/>
    <cellStyle name="输出 2 2 2" xfId="667"/>
    <cellStyle name="输出 2 2 2 2" xfId="2166"/>
    <cellStyle name="输出 2 2 2 2 2" xfId="3064"/>
    <cellStyle name="输出 2 2 2 2 2 2" xfId="3338"/>
    <cellStyle name="输出 2 2 2 2 3" xfId="3123"/>
    <cellStyle name="输出 2 2 2 2 3 2" xfId="3392"/>
    <cellStyle name="输出 2 2 2 2 4" xfId="3305"/>
    <cellStyle name="输出 2 2 2 3" xfId="1669"/>
    <cellStyle name="输出 2 2 2 3 2" xfId="3223"/>
    <cellStyle name="输出 2 2 2 4" xfId="1853"/>
    <cellStyle name="输出 2 2 2 4 2" xfId="3269"/>
    <cellStyle name="输出 2 2 2 5" xfId="3084"/>
    <cellStyle name="输出 2 2 2 5 2" xfId="3355"/>
    <cellStyle name="输出 2 2 2 6" xfId="1618"/>
    <cellStyle name="输出 2 2 2 6 2" xfId="3198"/>
    <cellStyle name="输出 2 2 2 7" xfId="1101"/>
    <cellStyle name="输出 2 2 2 8" xfId="3157"/>
    <cellStyle name="输出 2 2 3" xfId="1044"/>
    <cellStyle name="输出 2 2 3 2" xfId="2167"/>
    <cellStyle name="输出 2 2 3 2 2" xfId="3065"/>
    <cellStyle name="输出 2 2 3 2 2 2" xfId="3339"/>
    <cellStyle name="输出 2 2 3 2 3" xfId="3124"/>
    <cellStyle name="输出 2 2 3 2 3 2" xfId="3393"/>
    <cellStyle name="输出 2 2 3 2 4" xfId="3306"/>
    <cellStyle name="输出 2 2 3 3" xfId="1668"/>
    <cellStyle name="输出 2 2 3 3 2" xfId="3222"/>
    <cellStyle name="输出 2 2 3 4" xfId="1689"/>
    <cellStyle name="输出 2 2 3 4 2" xfId="3236"/>
    <cellStyle name="输出 2 2 3 5" xfId="3099"/>
    <cellStyle name="输出 2 2 3 5 2" xfId="3368"/>
    <cellStyle name="输出 2 2 3 6" xfId="1619"/>
    <cellStyle name="输出 2 2 3 6 2" xfId="3199"/>
    <cellStyle name="输出 2 2 3 7" xfId="1120"/>
    <cellStyle name="输出 2 2 3 8" xfId="3171"/>
    <cellStyle name="输出 2 2 4" xfId="2165"/>
    <cellStyle name="输出 2 2 4 2" xfId="3066"/>
    <cellStyle name="输出 2 2 4 2 2" xfId="3340"/>
    <cellStyle name="输出 2 2 4 3" xfId="3125"/>
    <cellStyle name="输出 2 2 4 3 2" xfId="3394"/>
    <cellStyle name="输出 2 2 4 4" xfId="3304"/>
    <cellStyle name="输出 2 2 5" xfId="1670"/>
    <cellStyle name="输出 2 2 5 2" xfId="3224"/>
    <cellStyle name="输出 2 2 6" xfId="1690"/>
    <cellStyle name="输出 2 2 6 2" xfId="3237"/>
    <cellStyle name="输出 2 2 7" xfId="3098"/>
    <cellStyle name="输出 2 2 7 2" xfId="3367"/>
    <cellStyle name="输出 2 2 8" xfId="1617"/>
    <cellStyle name="输出 2 2 8 2" xfId="3197"/>
    <cellStyle name="输出 2 2 9" xfId="1119"/>
    <cellStyle name="输出 2 2_2017年省对市(州)税收返还和转移支付预算" xfId="1045"/>
    <cellStyle name="输出 2 3" xfId="1046"/>
    <cellStyle name="输出 2 3 2" xfId="2168"/>
    <cellStyle name="输出 2 3 2 2" xfId="3067"/>
    <cellStyle name="输出 2 3 2 2 2" xfId="3341"/>
    <cellStyle name="输出 2 3 2 3" xfId="3126"/>
    <cellStyle name="输出 2 3 2 3 2" xfId="3395"/>
    <cellStyle name="输出 2 3 2 4" xfId="3307"/>
    <cellStyle name="输出 2 3 3" xfId="1667"/>
    <cellStyle name="输出 2 3 3 2" xfId="3221"/>
    <cellStyle name="输出 2 3 4" xfId="1688"/>
    <cellStyle name="输出 2 3 4 2" xfId="3235"/>
    <cellStyle name="输出 2 3 5" xfId="3100"/>
    <cellStyle name="输出 2 3 5 2" xfId="3369"/>
    <cellStyle name="输出 2 3 6" xfId="1620"/>
    <cellStyle name="输出 2 3 6 2" xfId="3200"/>
    <cellStyle name="输出 2 3 7" xfId="1121"/>
    <cellStyle name="输出 2 3 8" xfId="3172"/>
    <cellStyle name="输出 2 4" xfId="2164"/>
    <cellStyle name="输出 2 4 2" xfId="3068"/>
    <cellStyle name="输出 2 4 2 2" xfId="3342"/>
    <cellStyle name="输出 2 4 3" xfId="3127"/>
    <cellStyle name="输出 2 4 3 2" xfId="3396"/>
    <cellStyle name="输出 2 4 4" xfId="3303"/>
    <cellStyle name="输出 2 5" xfId="1671"/>
    <cellStyle name="输出 2 5 2" xfId="3225"/>
    <cellStyle name="输出 2 6" xfId="1691"/>
    <cellStyle name="输出 2 6 2" xfId="3238"/>
    <cellStyle name="输出 2 7" xfId="3097"/>
    <cellStyle name="输出 2 7 2" xfId="3366"/>
    <cellStyle name="输出 2 8" xfId="1616"/>
    <cellStyle name="输出 2 8 2" xfId="3196"/>
    <cellStyle name="输出 2 9" xfId="1118"/>
    <cellStyle name="输出 2_四川省2017年省对市（州）税收返还和转移支付分地区预算（草案）--社保处" xfId="1047"/>
    <cellStyle name="输出 3" xfId="3069"/>
    <cellStyle name="输出 3 2" xfId="3128"/>
    <cellStyle name="输出 3 2 2" xfId="3397"/>
    <cellStyle name="输出 3 3" xfId="3343"/>
    <cellStyle name="输入 2" xfId="1048"/>
    <cellStyle name="输入 2 10" xfId="3173"/>
    <cellStyle name="输入 2 2" xfId="1049"/>
    <cellStyle name="输入 2 2 10" xfId="3174"/>
    <cellStyle name="输入 2 2 2" xfId="1050"/>
    <cellStyle name="输入 2 2 2 2" xfId="2171"/>
    <cellStyle name="输入 2 2 2 2 2" xfId="3310"/>
    <cellStyle name="输入 2 2 2 3" xfId="1664"/>
    <cellStyle name="输入 2 2 2 3 2" xfId="3218"/>
    <cellStyle name="输入 2 2 2 4" xfId="1685"/>
    <cellStyle name="输入 2 2 2 4 2" xfId="3232"/>
    <cellStyle name="输入 2 2 2 5" xfId="3103"/>
    <cellStyle name="输入 2 2 2 5 2" xfId="3372"/>
    <cellStyle name="输入 2 2 2 6" xfId="1623"/>
    <cellStyle name="输入 2 2 2 6 2" xfId="3203"/>
    <cellStyle name="输入 2 2 2 7" xfId="1124"/>
    <cellStyle name="输入 2 2 2 8" xfId="3175"/>
    <cellStyle name="输入 2 2 3" xfId="175"/>
    <cellStyle name="输入 2 2 3 2" xfId="2172"/>
    <cellStyle name="输入 2 2 3 2 2" xfId="3311"/>
    <cellStyle name="输入 2 2 3 3" xfId="1663"/>
    <cellStyle name="输入 2 2 3 3 2" xfId="3217"/>
    <cellStyle name="输入 2 2 3 4" xfId="2067"/>
    <cellStyle name="输入 2 2 3 4 2" xfId="3287"/>
    <cellStyle name="输入 2 2 3 5" xfId="3077"/>
    <cellStyle name="输入 2 2 3 5 2" xfId="3348"/>
    <cellStyle name="输入 2 2 3 6" xfId="1624"/>
    <cellStyle name="输入 2 2 3 6 2" xfId="3204"/>
    <cellStyle name="输入 2 2 3 7" xfId="1093"/>
    <cellStyle name="输入 2 2 3 8" xfId="3150"/>
    <cellStyle name="输入 2 2 4" xfId="2170"/>
    <cellStyle name="输入 2 2 4 2" xfId="3309"/>
    <cellStyle name="输入 2 2 5" xfId="1665"/>
    <cellStyle name="输入 2 2 5 2" xfId="3219"/>
    <cellStyle name="输入 2 2 6" xfId="1686"/>
    <cellStyle name="输入 2 2 6 2" xfId="3233"/>
    <cellStyle name="输入 2 2 7" xfId="3102"/>
    <cellStyle name="输入 2 2 7 2" xfId="3371"/>
    <cellStyle name="输入 2 2 8" xfId="1622"/>
    <cellStyle name="输入 2 2 8 2" xfId="3202"/>
    <cellStyle name="输入 2 2 9" xfId="1123"/>
    <cellStyle name="输入 2 2_2017年省对市(州)税收返还和转移支付预算" xfId="1051"/>
    <cellStyle name="输入 2 3" xfId="1052"/>
    <cellStyle name="输入 2 3 2" xfId="2173"/>
    <cellStyle name="输入 2 3 2 2" xfId="3312"/>
    <cellStyle name="输入 2 3 3" xfId="1662"/>
    <cellStyle name="输入 2 3 3 2" xfId="3216"/>
    <cellStyle name="输入 2 3 4" xfId="1684"/>
    <cellStyle name="输入 2 3 4 2" xfId="3231"/>
    <cellStyle name="输入 2 3 5" xfId="3104"/>
    <cellStyle name="输入 2 3 5 2" xfId="3373"/>
    <cellStyle name="输入 2 3 6" xfId="1625"/>
    <cellStyle name="输入 2 3 6 2" xfId="3205"/>
    <cellStyle name="输入 2 3 7" xfId="1125"/>
    <cellStyle name="输入 2 3 8" xfId="3176"/>
    <cellStyle name="输入 2 4" xfId="2169"/>
    <cellStyle name="输入 2 4 2" xfId="3308"/>
    <cellStyle name="输入 2 5" xfId="1666"/>
    <cellStyle name="输入 2 5 2" xfId="3220"/>
    <cellStyle name="输入 2 6" xfId="1687"/>
    <cellStyle name="输入 2 6 2" xfId="3234"/>
    <cellStyle name="输入 2 7" xfId="3101"/>
    <cellStyle name="输入 2 7 2" xfId="3370"/>
    <cellStyle name="输入 2 8" xfId="1621"/>
    <cellStyle name="输入 2 8 2" xfId="3201"/>
    <cellStyle name="输入 2 9" xfId="1122"/>
    <cellStyle name="输入 2_四川省2017年省对市（州）税收返还和转移支付分地区预算（草案）--社保处" xfId="1053"/>
    <cellStyle name="输入 3" xfId="3070"/>
    <cellStyle name="输入 3 2" xfId="3129"/>
    <cellStyle name="输入 3 2 2" xfId="3398"/>
    <cellStyle name="输入 3 3" xfId="3344"/>
    <cellStyle name="未定义" xfId="1054"/>
    <cellStyle name="未定义 2" xfId="3071"/>
    <cellStyle name="样式 1" xfId="1055"/>
    <cellStyle name="样式 1 2" xfId="480"/>
    <cellStyle name="样式 1_2017年省对市(州)税收返还和转移支付预算" xfId="1056"/>
    <cellStyle name="注释 2" xfId="1057"/>
    <cellStyle name="注释 2 10" xfId="3177"/>
    <cellStyle name="注释 2 2" xfId="1058"/>
    <cellStyle name="注释 2 2 10" xfId="3178"/>
    <cellStyle name="注释 2 2 2" xfId="1059"/>
    <cellStyle name="注释 2 2 2 2" xfId="2177"/>
    <cellStyle name="注释 2 2 2 2 2" xfId="3315"/>
    <cellStyle name="注释 2 2 2 3" xfId="1656"/>
    <cellStyle name="注释 2 2 2 3 2" xfId="3213"/>
    <cellStyle name="注释 2 2 2 4" xfId="1681"/>
    <cellStyle name="注释 2 2 2 4 2" xfId="3228"/>
    <cellStyle name="注释 2 2 2 5" xfId="3107"/>
    <cellStyle name="注释 2 2 2 5 2" xfId="3376"/>
    <cellStyle name="注释 2 2 2 6" xfId="1629"/>
    <cellStyle name="注释 2 2 2 6 2" xfId="3208"/>
    <cellStyle name="注释 2 2 2 7" xfId="1130"/>
    <cellStyle name="注释 2 2 2 8" xfId="3179"/>
    <cellStyle name="注释 2 2 3" xfId="1060"/>
    <cellStyle name="注释 2 2 3 2" xfId="2178"/>
    <cellStyle name="注释 2 2 3 2 2" xfId="3316"/>
    <cellStyle name="注释 2 2 3 3" xfId="1655"/>
    <cellStyle name="注释 2 2 3 3 2" xfId="3212"/>
    <cellStyle name="注释 2 2 3 4" xfId="1680"/>
    <cellStyle name="注释 2 2 3 4 2" xfId="3227"/>
    <cellStyle name="注释 2 2 3 5" xfId="3108"/>
    <cellStyle name="注释 2 2 3 5 2" xfId="3377"/>
    <cellStyle name="注释 2 2 3 6" xfId="1630"/>
    <cellStyle name="注释 2 2 3 6 2" xfId="3209"/>
    <cellStyle name="注释 2 2 3 7" xfId="1131"/>
    <cellStyle name="注释 2 2 3 8" xfId="3180"/>
    <cellStyle name="注释 2 2 4" xfId="2176"/>
    <cellStyle name="注释 2 2 4 2" xfId="3314"/>
    <cellStyle name="注释 2 2 5" xfId="1657"/>
    <cellStyle name="注释 2 2 5 2" xfId="3214"/>
    <cellStyle name="注释 2 2 6" xfId="1682"/>
    <cellStyle name="注释 2 2 6 2" xfId="3229"/>
    <cellStyle name="注释 2 2 7" xfId="3106"/>
    <cellStyle name="注释 2 2 7 2" xfId="3375"/>
    <cellStyle name="注释 2 2 8" xfId="1628"/>
    <cellStyle name="注释 2 2 8 2" xfId="3207"/>
    <cellStyle name="注释 2 2 9" xfId="1129"/>
    <cellStyle name="注释 2 2_四川省2017年省对市（州）税收返还和转移支付分地区预算（草案）--社保处" xfId="1061"/>
    <cellStyle name="注释 2 3" xfId="1062"/>
    <cellStyle name="注释 2 3 2" xfId="2179"/>
    <cellStyle name="注释 2 3 2 2" xfId="3317"/>
    <cellStyle name="注释 2 3 3" xfId="2212"/>
    <cellStyle name="注释 2 3 3 2" xfId="3322"/>
    <cellStyle name="注释 2 3 4" xfId="1679"/>
    <cellStyle name="注释 2 3 4 2" xfId="3226"/>
    <cellStyle name="注释 2 3 5" xfId="3109"/>
    <cellStyle name="注释 2 3 5 2" xfId="3378"/>
    <cellStyle name="注释 2 3 6" xfId="1631"/>
    <cellStyle name="注释 2 3 6 2" xfId="3210"/>
    <cellStyle name="注释 2 3 7" xfId="1132"/>
    <cellStyle name="注释 2 3 8" xfId="3181"/>
    <cellStyle name="注释 2 4" xfId="2175"/>
    <cellStyle name="注释 2 4 2" xfId="3313"/>
    <cellStyle name="注释 2 5" xfId="1658"/>
    <cellStyle name="注释 2 5 2" xfId="3215"/>
    <cellStyle name="注释 2 6" xfId="1683"/>
    <cellStyle name="注释 2 6 2" xfId="3230"/>
    <cellStyle name="注释 2 7" xfId="3105"/>
    <cellStyle name="注释 2 7 2" xfId="3374"/>
    <cellStyle name="注释 2 8" xfId="1627"/>
    <cellStyle name="注释 2 8 2" xfId="3206"/>
    <cellStyle name="注释 2 9" xfId="1128"/>
    <cellStyle name="注释 2_四川省2017年省对市（州）税收返还和转移支付分地区预算（草案）--社保处" xfId="1063"/>
    <cellStyle name="注释 3" xfId="3072"/>
    <cellStyle name="注释 3 2" xfId="3130"/>
    <cellStyle name="注释 3 2 2" xfId="3399"/>
    <cellStyle name="注释 3 3" xfId="33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:/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admin/AppData/Local/Temp/HZ$D.926.716/HZ$D.926.717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Bear&#65288;2017&#24180;2&#26376;&#65289;\&#29066;\2017&#24180;2&#26376;\Bear\Work\&#20449;&#24687;&#20844;&#24320;\2017&#24180;&#20449;&#24687;&#20844;&#24320;\2017&#24180;&#36130;&#25919;&#20844;&#24320;&#36164;&#26009;\&#34917;&#20805;&#20844;&#24320;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showZeros="0" zoomScale="98" zoomScaleNormal="98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E12" sqref="E12"/>
    </sheetView>
  </sheetViews>
  <sheetFormatPr defaultColWidth="9" defaultRowHeight="13.5"/>
  <cols>
    <col min="1" max="1" width="34.125" customWidth="1"/>
    <col min="2" max="2" width="12.75" customWidth="1"/>
    <col min="3" max="4" width="11.625" customWidth="1"/>
    <col min="5" max="5" width="11" customWidth="1"/>
    <col min="6" max="6" width="9.875" style="184" customWidth="1"/>
    <col min="7" max="8" width="11.625" hidden="1" customWidth="1"/>
    <col min="9" max="9" width="11" hidden="1" customWidth="1"/>
    <col min="10" max="10" width="9" customWidth="1"/>
    <col min="11" max="13" width="0" hidden="1" customWidth="1"/>
    <col min="14" max="14" width="3.5" customWidth="1"/>
    <col min="23" max="23" width="9" customWidth="1"/>
  </cols>
  <sheetData>
    <row r="1" spans="1:13" s="148" customFormat="1" ht="18.75">
      <c r="A1" s="154" t="s">
        <v>609</v>
      </c>
      <c r="F1" s="185"/>
    </row>
    <row r="2" spans="1:13" s="149" customFormat="1" ht="26.25" customHeight="1">
      <c r="A2" s="387" t="s">
        <v>962</v>
      </c>
      <c r="B2" s="387"/>
      <c r="C2" s="387"/>
      <c r="D2" s="387"/>
      <c r="E2" s="387"/>
      <c r="F2" s="387"/>
      <c r="G2" s="387"/>
      <c r="H2" s="387"/>
      <c r="I2" s="387"/>
    </row>
    <row r="3" spans="1:13" ht="20.25" customHeight="1">
      <c r="F3" s="186" t="s">
        <v>0</v>
      </c>
    </row>
    <row r="4" spans="1:13" s="150" customFormat="1" ht="30" customHeight="1">
      <c r="A4" s="388" t="s">
        <v>556</v>
      </c>
      <c r="B4" s="391" t="s">
        <v>622</v>
      </c>
      <c r="C4" s="385" t="s">
        <v>555</v>
      </c>
      <c r="D4" s="385"/>
      <c r="E4" s="385"/>
      <c r="F4" s="385"/>
      <c r="G4" s="385" t="s">
        <v>2</v>
      </c>
      <c r="H4" s="385"/>
      <c r="I4" s="385"/>
      <c r="K4" s="385" t="s">
        <v>620</v>
      </c>
      <c r="L4" s="385"/>
      <c r="M4" s="385"/>
    </row>
    <row r="5" spans="1:13" s="150" customFormat="1" ht="30" customHeight="1">
      <c r="A5" s="389"/>
      <c r="B5" s="392"/>
      <c r="C5" s="385" t="s">
        <v>3</v>
      </c>
      <c r="D5" s="386" t="s">
        <v>4</v>
      </c>
      <c r="E5" s="386"/>
      <c r="F5" s="394" t="s">
        <v>5</v>
      </c>
      <c r="G5" s="385" t="s">
        <v>3</v>
      </c>
      <c r="H5" s="386" t="s">
        <v>4</v>
      </c>
      <c r="I5" s="386"/>
      <c r="K5" s="385" t="s">
        <v>3</v>
      </c>
      <c r="L5" s="386" t="s">
        <v>4</v>
      </c>
      <c r="M5" s="386"/>
    </row>
    <row r="6" spans="1:13" s="150" customFormat="1" ht="30" customHeight="1">
      <c r="A6" s="390"/>
      <c r="B6" s="393"/>
      <c r="C6" s="385"/>
      <c r="D6" s="156" t="s">
        <v>6</v>
      </c>
      <c r="E6" s="270" t="s">
        <v>1350</v>
      </c>
      <c r="F6" s="394"/>
      <c r="G6" s="385"/>
      <c r="H6" s="195" t="s">
        <v>6</v>
      </c>
      <c r="I6" s="195" t="s">
        <v>7</v>
      </c>
      <c r="K6" s="385"/>
      <c r="L6" s="215" t="s">
        <v>6</v>
      </c>
      <c r="M6" s="215" t="s">
        <v>7</v>
      </c>
    </row>
    <row r="7" spans="1:13" ht="30" customHeight="1">
      <c r="A7" s="187" t="s">
        <v>8</v>
      </c>
      <c r="B7" s="293">
        <f>SUM(B8:B21)</f>
        <v>43589</v>
      </c>
      <c r="C7" s="293">
        <f t="shared" ref="C7:E7" si="0">SUM(C8:C21)</f>
        <v>43296</v>
      </c>
      <c r="D7" s="293">
        <f t="shared" si="0"/>
        <v>39707</v>
      </c>
      <c r="E7" s="293">
        <f t="shared" si="0"/>
        <v>3589</v>
      </c>
      <c r="F7" s="294">
        <f t="shared" ref="F7:F9" si="1">C7/B7</f>
        <v>0.99327812062676368</v>
      </c>
      <c r="G7" s="188">
        <f>SUM(G8:G20)</f>
        <v>58597</v>
      </c>
      <c r="H7" s="188">
        <f>SUM(H8:H20)</f>
        <v>40121</v>
      </c>
      <c r="I7" s="188">
        <f>SUM(I8:I20)</f>
        <v>18476</v>
      </c>
      <c r="K7" s="188">
        <f t="shared" ref="K7:M7" si="2">SUM(K8:K21)</f>
        <v>74749</v>
      </c>
      <c r="L7" s="188">
        <f t="shared" si="2"/>
        <v>49237</v>
      </c>
      <c r="M7" s="188">
        <f t="shared" si="2"/>
        <v>25512</v>
      </c>
    </row>
    <row r="8" spans="1:13" ht="30" customHeight="1">
      <c r="A8" s="189" t="s">
        <v>9</v>
      </c>
      <c r="B8" s="290">
        <v>20098</v>
      </c>
      <c r="C8" s="291">
        <f>D8+E8</f>
        <v>19805</v>
      </c>
      <c r="D8" s="291">
        <v>18476</v>
      </c>
      <c r="E8" s="291">
        <v>1329</v>
      </c>
      <c r="F8" s="292">
        <f t="shared" si="1"/>
        <v>0.98542143496865364</v>
      </c>
      <c r="G8" s="190">
        <f>H8+I8</f>
        <v>30713</v>
      </c>
      <c r="H8" s="190">
        <v>19919</v>
      </c>
      <c r="I8" s="190">
        <v>10794</v>
      </c>
      <c r="K8" s="190">
        <f>L8+M8</f>
        <v>30159</v>
      </c>
      <c r="L8" s="190">
        <v>19230</v>
      </c>
      <c r="M8" s="190">
        <v>10929</v>
      </c>
    </row>
    <row r="9" spans="1:13" ht="30" customHeight="1">
      <c r="A9" s="189" t="s">
        <v>10</v>
      </c>
      <c r="B9" s="290">
        <v>4302</v>
      </c>
      <c r="C9" s="291">
        <f t="shared" ref="C9:C30" si="3">D9+E9</f>
        <v>4302</v>
      </c>
      <c r="D9" s="291">
        <v>2927</v>
      </c>
      <c r="E9" s="291">
        <v>1375</v>
      </c>
      <c r="F9" s="292">
        <f t="shared" si="1"/>
        <v>1</v>
      </c>
      <c r="G9" s="190">
        <f t="shared" ref="G9:G20" si="4">H9+I9</f>
        <v>3502</v>
      </c>
      <c r="H9" s="190">
        <v>2469</v>
      </c>
      <c r="I9" s="190">
        <v>1033</v>
      </c>
      <c r="K9" s="190">
        <f t="shared" ref="K9:K21" si="5">L9+M9</f>
        <v>3633</v>
      </c>
      <c r="L9" s="190">
        <v>1915</v>
      </c>
      <c r="M9" s="190">
        <v>1718</v>
      </c>
    </row>
    <row r="10" spans="1:13" ht="30" customHeight="1">
      <c r="A10" s="189" t="s">
        <v>11</v>
      </c>
      <c r="B10" s="290">
        <v>1352</v>
      </c>
      <c r="C10" s="291">
        <f t="shared" si="3"/>
        <v>1352</v>
      </c>
      <c r="D10" s="291">
        <v>1238</v>
      </c>
      <c r="E10" s="291">
        <v>114</v>
      </c>
      <c r="F10" s="292">
        <f t="shared" ref="F10:F20" si="6">C10/B10</f>
        <v>1</v>
      </c>
      <c r="G10" s="190">
        <f t="shared" si="4"/>
        <v>2020</v>
      </c>
      <c r="H10" s="190">
        <v>1342</v>
      </c>
      <c r="I10" s="190">
        <v>678</v>
      </c>
      <c r="K10" s="190">
        <f t="shared" si="5"/>
        <v>1394</v>
      </c>
      <c r="L10" s="190">
        <v>1025</v>
      </c>
      <c r="M10" s="190">
        <v>369</v>
      </c>
    </row>
    <row r="11" spans="1:13" ht="30" customHeight="1">
      <c r="A11" s="189" t="s">
        <v>12</v>
      </c>
      <c r="B11" s="290">
        <v>747</v>
      </c>
      <c r="C11" s="291">
        <f t="shared" si="3"/>
        <v>747</v>
      </c>
      <c r="D11" s="291">
        <v>747</v>
      </c>
      <c r="E11" s="291"/>
      <c r="F11" s="292">
        <f t="shared" si="6"/>
        <v>1</v>
      </c>
      <c r="G11" s="190">
        <f t="shared" si="4"/>
        <v>977</v>
      </c>
      <c r="H11" s="190">
        <v>932</v>
      </c>
      <c r="I11" s="190">
        <v>45</v>
      </c>
      <c r="K11" s="190">
        <f t="shared" si="5"/>
        <v>1048</v>
      </c>
      <c r="L11" s="190">
        <v>1022</v>
      </c>
      <c r="M11" s="190">
        <v>26</v>
      </c>
    </row>
    <row r="12" spans="1:13" ht="30" customHeight="1">
      <c r="A12" s="189" t="s">
        <v>13</v>
      </c>
      <c r="B12" s="290">
        <v>2311</v>
      </c>
      <c r="C12" s="291">
        <f t="shared" si="3"/>
        <v>2311</v>
      </c>
      <c r="D12" s="291">
        <v>2174</v>
      </c>
      <c r="E12" s="291">
        <v>137</v>
      </c>
      <c r="F12" s="292">
        <f t="shared" si="6"/>
        <v>1</v>
      </c>
      <c r="G12" s="190">
        <f t="shared" si="4"/>
        <v>3645</v>
      </c>
      <c r="H12" s="190">
        <v>2268</v>
      </c>
      <c r="I12" s="190">
        <v>1377</v>
      </c>
      <c r="K12" s="190">
        <f t="shared" si="5"/>
        <v>3750</v>
      </c>
      <c r="L12" s="190">
        <v>2274</v>
      </c>
      <c r="M12" s="190">
        <v>1476</v>
      </c>
    </row>
    <row r="13" spans="1:13" ht="30" customHeight="1">
      <c r="A13" s="189" t="s">
        <v>14</v>
      </c>
      <c r="B13" s="290">
        <v>2675</v>
      </c>
      <c r="C13" s="291">
        <f t="shared" si="3"/>
        <v>2675</v>
      </c>
      <c r="D13" s="291">
        <v>2571</v>
      </c>
      <c r="E13" s="291">
        <v>104</v>
      </c>
      <c r="F13" s="292">
        <f t="shared" si="6"/>
        <v>1</v>
      </c>
      <c r="G13" s="190">
        <f t="shared" si="4"/>
        <v>3249</v>
      </c>
      <c r="H13" s="190">
        <v>1879</v>
      </c>
      <c r="I13" s="190">
        <v>1370</v>
      </c>
      <c r="K13" s="190">
        <f t="shared" si="5"/>
        <v>3659</v>
      </c>
      <c r="L13" s="190">
        <v>2072</v>
      </c>
      <c r="M13" s="190">
        <v>1587</v>
      </c>
    </row>
    <row r="14" spans="1:13" ht="30" customHeight="1">
      <c r="A14" s="189" t="s">
        <v>15</v>
      </c>
      <c r="B14" s="290">
        <v>972</v>
      </c>
      <c r="C14" s="291">
        <f t="shared" si="3"/>
        <v>972</v>
      </c>
      <c r="D14" s="291">
        <v>879</v>
      </c>
      <c r="E14" s="291">
        <v>93</v>
      </c>
      <c r="F14" s="292">
        <f t="shared" si="6"/>
        <v>1</v>
      </c>
      <c r="G14" s="190">
        <f t="shared" si="4"/>
        <v>1260</v>
      </c>
      <c r="H14" s="190">
        <v>755</v>
      </c>
      <c r="I14" s="190">
        <v>505</v>
      </c>
      <c r="K14" s="190">
        <f t="shared" si="5"/>
        <v>1679</v>
      </c>
      <c r="L14" s="190">
        <v>1007</v>
      </c>
      <c r="M14" s="190">
        <v>672</v>
      </c>
    </row>
    <row r="15" spans="1:13" ht="30" customHeight="1">
      <c r="A15" s="189" t="s">
        <v>16</v>
      </c>
      <c r="B15" s="290">
        <v>5437</v>
      </c>
      <c r="C15" s="291">
        <f t="shared" si="3"/>
        <v>5437</v>
      </c>
      <c r="D15" s="291">
        <v>5418</v>
      </c>
      <c r="E15" s="291">
        <v>19</v>
      </c>
      <c r="F15" s="292">
        <f t="shared" si="6"/>
        <v>1</v>
      </c>
      <c r="G15" s="190">
        <f t="shared" si="4"/>
        <v>6597</v>
      </c>
      <c r="H15" s="190">
        <v>4341</v>
      </c>
      <c r="I15" s="190">
        <v>2256</v>
      </c>
      <c r="K15" s="190">
        <f t="shared" si="5"/>
        <v>6771</v>
      </c>
      <c r="L15" s="190">
        <v>3834</v>
      </c>
      <c r="M15" s="190">
        <v>2937</v>
      </c>
    </row>
    <row r="16" spans="1:13" ht="30" customHeight="1">
      <c r="A16" s="189" t="s">
        <v>17</v>
      </c>
      <c r="B16" s="290">
        <v>775</v>
      </c>
      <c r="C16" s="291">
        <f t="shared" si="3"/>
        <v>775</v>
      </c>
      <c r="D16" s="291">
        <v>772</v>
      </c>
      <c r="E16" s="291">
        <v>3</v>
      </c>
      <c r="F16" s="292">
        <f t="shared" si="6"/>
        <v>1</v>
      </c>
      <c r="G16" s="190">
        <f t="shared" si="4"/>
        <v>745</v>
      </c>
      <c r="H16" s="190">
        <v>678</v>
      </c>
      <c r="I16" s="190">
        <v>67</v>
      </c>
      <c r="K16" s="190">
        <f t="shared" si="5"/>
        <v>799</v>
      </c>
      <c r="L16" s="190">
        <v>722</v>
      </c>
      <c r="M16" s="190">
        <v>77</v>
      </c>
    </row>
    <row r="17" spans="1:15" ht="30" customHeight="1">
      <c r="A17" s="189" t="s">
        <v>18</v>
      </c>
      <c r="B17" s="290">
        <v>306</v>
      </c>
      <c r="C17" s="291">
        <f t="shared" si="3"/>
        <v>306</v>
      </c>
      <c r="D17" s="291">
        <v>306</v>
      </c>
      <c r="E17" s="291"/>
      <c r="F17" s="292">
        <f t="shared" si="6"/>
        <v>1</v>
      </c>
      <c r="G17" s="190">
        <f t="shared" si="4"/>
        <v>277</v>
      </c>
      <c r="H17" s="190">
        <v>277</v>
      </c>
      <c r="I17" s="190"/>
      <c r="K17" s="190">
        <f t="shared" si="5"/>
        <v>12175</v>
      </c>
      <c r="L17" s="190">
        <v>9467</v>
      </c>
      <c r="M17" s="190">
        <v>2708</v>
      </c>
    </row>
    <row r="18" spans="1:15" ht="30" customHeight="1">
      <c r="A18" s="189" t="s">
        <v>19</v>
      </c>
      <c r="B18" s="290">
        <v>2921</v>
      </c>
      <c r="C18" s="291">
        <f t="shared" si="3"/>
        <v>2921</v>
      </c>
      <c r="D18" s="291">
        <v>2550</v>
      </c>
      <c r="E18" s="291">
        <v>371</v>
      </c>
      <c r="F18" s="292">
        <f t="shared" si="6"/>
        <v>1</v>
      </c>
      <c r="G18" s="190">
        <f t="shared" si="4"/>
        <v>4202</v>
      </c>
      <c r="H18" s="190">
        <v>4000</v>
      </c>
      <c r="I18" s="190">
        <v>202</v>
      </c>
      <c r="K18" s="190">
        <f t="shared" si="5"/>
        <v>8055</v>
      </c>
      <c r="L18" s="190">
        <v>5189</v>
      </c>
      <c r="M18" s="190">
        <v>2866</v>
      </c>
    </row>
    <row r="19" spans="1:15" ht="30" customHeight="1">
      <c r="A19" s="189" t="s">
        <v>20</v>
      </c>
      <c r="B19" s="290">
        <v>1537</v>
      </c>
      <c r="C19" s="291">
        <f t="shared" si="3"/>
        <v>1537</v>
      </c>
      <c r="D19" s="291">
        <v>1537</v>
      </c>
      <c r="E19" s="291"/>
      <c r="F19" s="292">
        <f t="shared" si="6"/>
        <v>1</v>
      </c>
      <c r="G19" s="190">
        <f t="shared" si="4"/>
        <v>1181</v>
      </c>
      <c r="H19" s="190">
        <v>1181</v>
      </c>
      <c r="I19" s="190"/>
      <c r="K19" s="190">
        <f t="shared" si="5"/>
        <v>1185</v>
      </c>
      <c r="L19" s="190">
        <v>1185</v>
      </c>
      <c r="M19" s="190"/>
    </row>
    <row r="20" spans="1:15" ht="30" customHeight="1">
      <c r="A20" s="189" t="s">
        <v>21</v>
      </c>
      <c r="B20" s="290">
        <v>118</v>
      </c>
      <c r="C20" s="291">
        <f t="shared" ref="C20:C21" si="7">D20+E20</f>
        <v>118</v>
      </c>
      <c r="D20" s="291">
        <v>74</v>
      </c>
      <c r="E20" s="291">
        <v>44</v>
      </c>
      <c r="F20" s="292">
        <f t="shared" si="6"/>
        <v>1</v>
      </c>
      <c r="G20" s="190">
        <f t="shared" si="4"/>
        <v>229</v>
      </c>
      <c r="H20" s="190">
        <v>80</v>
      </c>
      <c r="I20" s="190">
        <v>149</v>
      </c>
      <c r="K20" s="190">
        <f t="shared" si="5"/>
        <v>230</v>
      </c>
      <c r="L20" s="190">
        <v>83</v>
      </c>
      <c r="M20" s="190">
        <v>147</v>
      </c>
    </row>
    <row r="21" spans="1:15" ht="30" customHeight="1">
      <c r="A21" s="189" t="s">
        <v>541</v>
      </c>
      <c r="B21" s="290">
        <v>38</v>
      </c>
      <c r="C21" s="291">
        <f t="shared" si="7"/>
        <v>38</v>
      </c>
      <c r="D21" s="291">
        <v>38</v>
      </c>
      <c r="E21" s="291"/>
      <c r="F21" s="290">
        <v>0</v>
      </c>
      <c r="G21" s="190"/>
      <c r="H21" s="190"/>
      <c r="I21" s="190"/>
      <c r="K21" s="190">
        <f t="shared" si="5"/>
        <v>212</v>
      </c>
      <c r="L21" s="190">
        <v>212</v>
      </c>
      <c r="M21" s="190"/>
    </row>
    <row r="22" spans="1:15" s="183" customFormat="1" ht="30" customHeight="1">
      <c r="A22" s="191" t="s">
        <v>22</v>
      </c>
      <c r="B22" s="293">
        <f>SUM(B23:B30)</f>
        <v>40188</v>
      </c>
      <c r="C22" s="293">
        <f>SUM(C23:C30)</f>
        <v>41906</v>
      </c>
      <c r="D22" s="293">
        <f>SUM(D23:D30)</f>
        <v>41718</v>
      </c>
      <c r="E22" s="293">
        <f>SUM(E23:E30)</f>
        <v>188</v>
      </c>
      <c r="F22" s="294">
        <f>C22/B22</f>
        <v>1.0427490793271623</v>
      </c>
      <c r="G22" s="188">
        <f>SUM(G23:G30)</f>
        <v>31660</v>
      </c>
      <c r="H22" s="188">
        <f>SUM(H23:H30)</f>
        <v>27075</v>
      </c>
      <c r="I22" s="188">
        <f>SUM(I23:I30)</f>
        <v>4585</v>
      </c>
      <c r="K22" s="188">
        <f>SUM(K23:K30)</f>
        <v>30183</v>
      </c>
      <c r="L22" s="188">
        <f>SUM(L23:L30)</f>
        <v>27056</v>
      </c>
      <c r="M22" s="188">
        <f>SUM(M23:M30)</f>
        <v>3127</v>
      </c>
    </row>
    <row r="23" spans="1:15" ht="30" customHeight="1">
      <c r="A23" s="192" t="s">
        <v>23</v>
      </c>
      <c r="B23" s="290">
        <v>3372</v>
      </c>
      <c r="C23" s="291">
        <f t="shared" si="3"/>
        <v>3372</v>
      </c>
      <c r="D23" s="291">
        <v>3222</v>
      </c>
      <c r="E23" s="291">
        <v>150</v>
      </c>
      <c r="F23" s="292">
        <f t="shared" ref="F23:F31" si="8">C23/B23</f>
        <v>1</v>
      </c>
      <c r="G23" s="190">
        <f t="shared" ref="G23:G30" si="9">H23+I23</f>
        <v>5968</v>
      </c>
      <c r="H23" s="190">
        <v>4421</v>
      </c>
      <c r="I23" s="190">
        <v>1547</v>
      </c>
      <c r="K23" s="190">
        <f t="shared" ref="K23:K30" si="10">L23+M23</f>
        <v>5161</v>
      </c>
      <c r="L23" s="190">
        <v>3540</v>
      </c>
      <c r="M23" s="190">
        <v>1621</v>
      </c>
    </row>
    <row r="24" spans="1:15" ht="30" customHeight="1">
      <c r="A24" s="192" t="s">
        <v>24</v>
      </c>
      <c r="B24" s="290">
        <v>2173</v>
      </c>
      <c r="C24" s="291">
        <f t="shared" si="3"/>
        <v>2173</v>
      </c>
      <c r="D24" s="291">
        <v>2158</v>
      </c>
      <c r="E24" s="291">
        <v>15</v>
      </c>
      <c r="F24" s="292">
        <f t="shared" si="8"/>
        <v>1</v>
      </c>
      <c r="G24" s="190">
        <f t="shared" si="9"/>
        <v>1571</v>
      </c>
      <c r="H24" s="190">
        <v>1571</v>
      </c>
      <c r="I24" s="190"/>
      <c r="K24" s="190">
        <f t="shared" si="10"/>
        <v>1077</v>
      </c>
      <c r="L24" s="190">
        <v>1073</v>
      </c>
      <c r="M24" s="190">
        <v>4</v>
      </c>
    </row>
    <row r="25" spans="1:15" ht="30" customHeight="1">
      <c r="A25" s="189" t="s">
        <v>25</v>
      </c>
      <c r="B25" s="290">
        <v>1798</v>
      </c>
      <c r="C25" s="291">
        <f t="shared" si="3"/>
        <v>1798</v>
      </c>
      <c r="D25" s="291">
        <v>1783</v>
      </c>
      <c r="E25" s="291">
        <v>15</v>
      </c>
      <c r="F25" s="292">
        <f t="shared" si="8"/>
        <v>1</v>
      </c>
      <c r="G25" s="190">
        <f t="shared" si="9"/>
        <v>1215</v>
      </c>
      <c r="H25" s="190">
        <v>1102</v>
      </c>
      <c r="I25" s="190">
        <v>113</v>
      </c>
      <c r="K25" s="190">
        <f t="shared" si="10"/>
        <v>1365</v>
      </c>
      <c r="L25" s="190">
        <v>1021</v>
      </c>
      <c r="M25" s="190">
        <v>344</v>
      </c>
    </row>
    <row r="26" spans="1:15" ht="30" customHeight="1">
      <c r="A26" s="200" t="s">
        <v>621</v>
      </c>
      <c r="B26" s="295" t="s">
        <v>1330</v>
      </c>
      <c r="C26" s="291">
        <v>0</v>
      </c>
      <c r="D26" s="296"/>
      <c r="E26" s="296"/>
      <c r="F26" s="292" t="s">
        <v>1330</v>
      </c>
      <c r="G26" s="201"/>
      <c r="H26" s="201"/>
      <c r="I26" s="201"/>
      <c r="K26" s="201"/>
      <c r="L26" s="201"/>
      <c r="M26" s="201"/>
    </row>
    <row r="27" spans="1:15" ht="30" customHeight="1">
      <c r="A27" s="189" t="s">
        <v>26</v>
      </c>
      <c r="B27" s="290">
        <v>22710</v>
      </c>
      <c r="C27" s="291">
        <f t="shared" si="3"/>
        <v>24428</v>
      </c>
      <c r="D27" s="291">
        <v>24420</v>
      </c>
      <c r="E27" s="291">
        <v>8</v>
      </c>
      <c r="F27" s="292">
        <f t="shared" si="8"/>
        <v>1.0756494936151475</v>
      </c>
      <c r="G27" s="190">
        <f t="shared" si="9"/>
        <v>4310</v>
      </c>
      <c r="H27" s="190">
        <v>4158</v>
      </c>
      <c r="I27" s="190">
        <v>152</v>
      </c>
      <c r="K27" s="190">
        <f t="shared" si="10"/>
        <v>14925</v>
      </c>
      <c r="L27" s="190">
        <v>14867</v>
      </c>
      <c r="M27" s="190">
        <v>58</v>
      </c>
    </row>
    <row r="28" spans="1:15" ht="30" customHeight="1">
      <c r="A28" s="189" t="s">
        <v>27</v>
      </c>
      <c r="B28" s="290">
        <v>185</v>
      </c>
      <c r="C28" s="291">
        <f t="shared" si="3"/>
        <v>185</v>
      </c>
      <c r="D28" s="291">
        <v>185</v>
      </c>
      <c r="E28" s="291"/>
      <c r="F28" s="292">
        <f t="shared" si="8"/>
        <v>1</v>
      </c>
      <c r="G28" s="190">
        <f t="shared" si="9"/>
        <v>75</v>
      </c>
      <c r="H28" s="190">
        <v>75</v>
      </c>
      <c r="I28" s="190">
        <v>0</v>
      </c>
      <c r="K28" s="190">
        <f t="shared" si="10"/>
        <v>152</v>
      </c>
      <c r="L28" s="190">
        <v>152</v>
      </c>
      <c r="M28" s="190"/>
    </row>
    <row r="29" spans="1:15" s="183" customFormat="1" ht="30" customHeight="1">
      <c r="A29" s="200" t="s">
        <v>559</v>
      </c>
      <c r="B29" s="295">
        <v>90</v>
      </c>
      <c r="C29" s="291">
        <f t="shared" si="3"/>
        <v>90</v>
      </c>
      <c r="D29" s="296">
        <v>90</v>
      </c>
      <c r="E29" s="296"/>
      <c r="F29" s="292">
        <f t="shared" si="8"/>
        <v>1</v>
      </c>
      <c r="G29" s="201"/>
      <c r="H29" s="201"/>
      <c r="I29" s="201"/>
      <c r="J29"/>
      <c r="K29" s="190">
        <f t="shared" si="10"/>
        <v>24</v>
      </c>
      <c r="L29" s="201">
        <v>24</v>
      </c>
      <c r="M29" s="201"/>
      <c r="N29"/>
      <c r="O29"/>
    </row>
    <row r="30" spans="1:15" ht="27" customHeight="1">
      <c r="A30" s="189" t="s">
        <v>28</v>
      </c>
      <c r="B30" s="290">
        <v>9860</v>
      </c>
      <c r="C30" s="291">
        <f t="shared" si="3"/>
        <v>9860</v>
      </c>
      <c r="D30" s="291">
        <v>9860</v>
      </c>
      <c r="E30" s="291"/>
      <c r="F30" s="292">
        <f t="shared" si="8"/>
        <v>1</v>
      </c>
      <c r="G30" s="190">
        <f t="shared" si="9"/>
        <v>18521</v>
      </c>
      <c r="H30" s="190">
        <v>15748</v>
      </c>
      <c r="I30" s="190">
        <v>2773</v>
      </c>
      <c r="K30" s="190">
        <f t="shared" si="10"/>
        <v>7479</v>
      </c>
      <c r="L30" s="190">
        <v>6379</v>
      </c>
      <c r="M30" s="190">
        <v>1100</v>
      </c>
      <c r="N30" s="183"/>
    </row>
    <row r="31" spans="1:15" ht="24" customHeight="1">
      <c r="A31" s="193" t="s">
        <v>29</v>
      </c>
      <c r="B31" s="297">
        <f>SUM(B7,B22)</f>
        <v>83777</v>
      </c>
      <c r="C31" s="297">
        <f>SUM(C7,C22)</f>
        <v>85202</v>
      </c>
      <c r="D31" s="297">
        <f>SUM(D7,D22)</f>
        <v>81425</v>
      </c>
      <c r="E31" s="297">
        <f>SUM(E7,E22)</f>
        <v>3777</v>
      </c>
      <c r="F31" s="298">
        <f t="shared" si="8"/>
        <v>1.0170094417322177</v>
      </c>
      <c r="G31" s="194">
        <f>SUM(G7,G22)</f>
        <v>90257</v>
      </c>
      <c r="H31" s="194">
        <f>SUM(H7,H22)</f>
        <v>67196</v>
      </c>
      <c r="I31" s="194">
        <f>SUM(I7,I22)</f>
        <v>23061</v>
      </c>
      <c r="J31" s="183"/>
      <c r="K31" s="194">
        <f>SUM(K7,K22)</f>
        <v>104932</v>
      </c>
      <c r="L31" s="194">
        <f>SUM(L7,L22)</f>
        <v>76293</v>
      </c>
      <c r="M31" s="194">
        <f>SUM(M7,M22)</f>
        <v>28639</v>
      </c>
    </row>
  </sheetData>
  <mergeCells count="13">
    <mergeCell ref="K4:M4"/>
    <mergeCell ref="K5:K6"/>
    <mergeCell ref="L5:M5"/>
    <mergeCell ref="A2:I2"/>
    <mergeCell ref="C4:F4"/>
    <mergeCell ref="D5:E5"/>
    <mergeCell ref="A4:A6"/>
    <mergeCell ref="B4:B6"/>
    <mergeCell ref="C5:C6"/>
    <mergeCell ref="F5:F6"/>
    <mergeCell ref="G4:I4"/>
    <mergeCell ref="G5:G6"/>
    <mergeCell ref="H5:I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showGridLines="0" showZeros="0" workbookViewId="0">
      <selection activeCell="C7" sqref="C7"/>
    </sheetView>
  </sheetViews>
  <sheetFormatPr defaultColWidth="9.125" defaultRowHeight="14.25"/>
  <cols>
    <col min="1" max="1" width="27.5" style="25" customWidth="1"/>
    <col min="2" max="3" width="10.875" style="26" customWidth="1"/>
    <col min="4" max="4" width="9.75" style="27" customWidth="1"/>
    <col min="5" max="5" width="23.875" style="25" customWidth="1"/>
    <col min="6" max="6" width="10.25" style="27" customWidth="1"/>
    <col min="7" max="7" width="10.25" style="25" customWidth="1"/>
    <col min="8" max="8" width="10.25" style="26" customWidth="1"/>
    <col min="9" max="16384" width="9.125" style="25"/>
  </cols>
  <sheetData>
    <row r="1" spans="1:8" s="23" customFormat="1" ht="18.75">
      <c r="A1" s="44" t="s">
        <v>1335</v>
      </c>
      <c r="B1" s="29"/>
      <c r="C1" s="29"/>
      <c r="D1" s="30"/>
      <c r="F1" s="30"/>
      <c r="H1" s="29"/>
    </row>
    <row r="2" spans="1:8" ht="33.950000000000003" customHeight="1">
      <c r="A2" s="423" t="s">
        <v>1395</v>
      </c>
      <c r="B2" s="423"/>
      <c r="C2" s="423"/>
      <c r="D2" s="423"/>
      <c r="E2" s="423"/>
      <c r="F2" s="423"/>
      <c r="G2" s="423"/>
      <c r="H2" s="423"/>
    </row>
    <row r="3" spans="1:8" ht="17.100000000000001" customHeight="1">
      <c r="A3" s="403" t="s">
        <v>0</v>
      </c>
      <c r="B3" s="403"/>
      <c r="C3" s="403"/>
      <c r="D3" s="403"/>
      <c r="E3" s="403"/>
      <c r="F3" s="403"/>
      <c r="G3" s="403"/>
      <c r="H3" s="403"/>
    </row>
    <row r="4" spans="1:8" ht="22.5" customHeight="1">
      <c r="A4" s="429" t="s">
        <v>556</v>
      </c>
      <c r="B4" s="424" t="s">
        <v>33</v>
      </c>
      <c r="C4" s="425"/>
      <c r="D4" s="426"/>
      <c r="E4" s="429" t="s">
        <v>556</v>
      </c>
      <c r="F4" s="424" t="s">
        <v>33</v>
      </c>
      <c r="G4" s="425"/>
      <c r="H4" s="426"/>
    </row>
    <row r="5" spans="1:8" ht="22.5" customHeight="1">
      <c r="A5" s="430"/>
      <c r="B5" s="432" t="s">
        <v>34</v>
      </c>
      <c r="C5" s="427" t="s">
        <v>4</v>
      </c>
      <c r="D5" s="428"/>
      <c r="E5" s="430"/>
      <c r="F5" s="434" t="s">
        <v>34</v>
      </c>
      <c r="G5" s="427" t="s">
        <v>4</v>
      </c>
      <c r="H5" s="428"/>
    </row>
    <row r="6" spans="1:8" ht="33.75" customHeight="1">
      <c r="A6" s="431"/>
      <c r="B6" s="433"/>
      <c r="C6" s="31" t="s">
        <v>6</v>
      </c>
      <c r="D6" s="32" t="s">
        <v>1349</v>
      </c>
      <c r="E6" s="431"/>
      <c r="F6" s="435"/>
      <c r="G6" s="31" t="s">
        <v>6</v>
      </c>
      <c r="H6" s="32" t="s">
        <v>1349</v>
      </c>
    </row>
    <row r="7" spans="1:8" ht="59.25" customHeight="1">
      <c r="A7" s="33" t="s">
        <v>162</v>
      </c>
      <c r="B7" s="338">
        <f>C7+D7</f>
        <v>52780</v>
      </c>
      <c r="C7" s="338">
        <f>'2022年基金收入执行表'!D9</f>
        <v>52780</v>
      </c>
      <c r="D7" s="306">
        <f>'2022年基金收入执行表'!E9</f>
        <v>0</v>
      </c>
      <c r="E7" s="35" t="s">
        <v>163</v>
      </c>
      <c r="F7" s="306">
        <f>G7+H7</f>
        <v>80586</v>
      </c>
      <c r="G7" s="340">
        <f>'2022年基金支出执行表 '!C39</f>
        <v>80586</v>
      </c>
      <c r="H7" s="36"/>
    </row>
    <row r="8" spans="1:8" ht="59.25" customHeight="1">
      <c r="A8" s="37" t="s">
        <v>164</v>
      </c>
      <c r="B8" s="338">
        <f t="shared" ref="B8:B14" si="0">C8+D8</f>
        <v>1864</v>
      </c>
      <c r="C8" s="338">
        <v>1864</v>
      </c>
      <c r="D8" s="306"/>
      <c r="E8" s="38" t="s">
        <v>165</v>
      </c>
      <c r="F8" s="341">
        <f t="shared" ref="F8:F14" si="1">G8+H8</f>
        <v>17740</v>
      </c>
      <c r="G8" s="342">
        <f>SUM(G9)</f>
        <v>17740</v>
      </c>
      <c r="H8" s="38">
        <f>SUM(H9)</f>
        <v>0</v>
      </c>
    </row>
    <row r="9" spans="1:8" ht="59.25" customHeight="1">
      <c r="A9" s="37" t="s">
        <v>44</v>
      </c>
      <c r="B9" s="338">
        <f t="shared" si="0"/>
        <v>41588</v>
      </c>
      <c r="C9" s="338">
        <f>SUM(C10)</f>
        <v>41588</v>
      </c>
      <c r="D9" s="306"/>
      <c r="E9" s="40" t="s">
        <v>166</v>
      </c>
      <c r="F9" s="343">
        <f t="shared" si="1"/>
        <v>17740</v>
      </c>
      <c r="G9" s="344">
        <v>17740</v>
      </c>
      <c r="H9" s="41"/>
    </row>
    <row r="10" spans="1:8" ht="59.25" customHeight="1">
      <c r="A10" s="39" t="s">
        <v>167</v>
      </c>
      <c r="B10" s="339">
        <f t="shared" si="0"/>
        <v>41588</v>
      </c>
      <c r="C10" s="339">
        <v>41588</v>
      </c>
      <c r="D10" s="308"/>
      <c r="E10" s="38" t="s">
        <v>38</v>
      </c>
      <c r="F10" s="341">
        <f t="shared" si="1"/>
        <v>0</v>
      </c>
      <c r="G10" s="345"/>
      <c r="H10" s="38"/>
    </row>
    <row r="11" spans="1:8" ht="59.25" customHeight="1">
      <c r="A11" s="37" t="s">
        <v>168</v>
      </c>
      <c r="B11" s="338">
        <f t="shared" si="0"/>
        <v>14891</v>
      </c>
      <c r="C11" s="338">
        <v>14891</v>
      </c>
      <c r="D11" s="306"/>
      <c r="E11" s="35" t="s">
        <v>169</v>
      </c>
      <c r="F11" s="305">
        <f t="shared" si="1"/>
        <v>0</v>
      </c>
      <c r="G11" s="346"/>
      <c r="H11" s="36"/>
    </row>
    <row r="12" spans="1:8" ht="59.25" customHeight="1">
      <c r="A12" s="37" t="s">
        <v>170</v>
      </c>
      <c r="B12" s="338">
        <f t="shared" si="0"/>
        <v>0</v>
      </c>
      <c r="C12" s="338">
        <f>SUM(C13)</f>
        <v>0</v>
      </c>
      <c r="D12" s="306"/>
      <c r="E12" s="35" t="s">
        <v>171</v>
      </c>
      <c r="F12" s="305">
        <f t="shared" si="1"/>
        <v>12797</v>
      </c>
      <c r="G12" s="305">
        <f>C14-G7-G8-G10-G11</f>
        <v>12797</v>
      </c>
      <c r="H12" s="36"/>
    </row>
    <row r="13" spans="1:8" ht="59.25" customHeight="1">
      <c r="A13" s="39" t="s">
        <v>579</v>
      </c>
      <c r="B13" s="339">
        <f t="shared" si="0"/>
        <v>0</v>
      </c>
      <c r="C13" s="339"/>
      <c r="D13" s="308"/>
      <c r="E13" s="213"/>
      <c r="F13" s="347"/>
      <c r="G13" s="348"/>
      <c r="H13" s="214"/>
    </row>
    <row r="14" spans="1:8" s="24" customFormat="1" ht="54.75" customHeight="1">
      <c r="A14" s="42" t="s">
        <v>172</v>
      </c>
      <c r="B14" s="306">
        <f t="shared" si="0"/>
        <v>111123</v>
      </c>
      <c r="C14" s="306">
        <f>SUM(C7,C8,C9,C11,C12)</f>
        <v>111123</v>
      </c>
      <c r="D14" s="306">
        <f>SUM(D7,D8,D9,D11,D12)</f>
        <v>0</v>
      </c>
      <c r="E14" s="43" t="s">
        <v>173</v>
      </c>
      <c r="F14" s="349">
        <f t="shared" si="1"/>
        <v>111123</v>
      </c>
      <c r="G14" s="305">
        <f>SUM(G7,G8,G10,G11,G12)</f>
        <v>111123</v>
      </c>
      <c r="H14" s="36">
        <f>SUM(H7,H8,H10,H11,H12)</f>
        <v>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5" type="noConversion"/>
  <printOptions horizontalCentered="1"/>
  <pageMargins left="0.78740157480314965" right="0.78740157480314965" top="0.78740157480314965" bottom="0.78740157480314965" header="0" footer="0"/>
  <pageSetup paperSize="9" scale="76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zoomScale="90" zoomScaleNormal="90" workbookViewId="0">
      <selection activeCell="B12" sqref="B12"/>
    </sheetView>
  </sheetViews>
  <sheetFormatPr defaultColWidth="39.25" defaultRowHeight="14.25"/>
  <cols>
    <col min="1" max="1" width="46" style="135" customWidth="1"/>
    <col min="2" max="2" width="36" style="136" customWidth="1"/>
    <col min="3" max="3" width="10.875" style="135" customWidth="1"/>
    <col min="4" max="16384" width="39.25" style="135"/>
  </cols>
  <sheetData>
    <row r="1" spans="1:2" s="23" customFormat="1" ht="24" customHeight="1">
      <c r="A1" s="137" t="s">
        <v>1336</v>
      </c>
      <c r="B1" s="29"/>
    </row>
    <row r="2" spans="1:2" ht="47.25" customHeight="1">
      <c r="A2" s="436" t="s">
        <v>970</v>
      </c>
      <c r="B2" s="436"/>
    </row>
    <row r="3" spans="1:2" ht="24.75" customHeight="1">
      <c r="A3" s="138"/>
      <c r="B3" s="139" t="s">
        <v>0</v>
      </c>
    </row>
    <row r="4" spans="1:2" ht="36.6" customHeight="1">
      <c r="A4" s="140" t="s">
        <v>56</v>
      </c>
      <c r="B4" s="141" t="s">
        <v>33</v>
      </c>
    </row>
    <row r="5" spans="1:2" ht="36.6" customHeight="1">
      <c r="A5" s="142" t="s">
        <v>37</v>
      </c>
      <c r="B5" s="350">
        <f>SUM(B6)</f>
        <v>1864.326</v>
      </c>
    </row>
    <row r="6" spans="1:2" ht="36.6" customHeight="1">
      <c r="A6" s="176" t="s">
        <v>580</v>
      </c>
      <c r="B6" s="351">
        <f>SUM(B7:B14)</f>
        <v>1864.326</v>
      </c>
    </row>
    <row r="7" spans="1:2" ht="43.5" customHeight="1">
      <c r="A7" s="143" t="s">
        <v>581</v>
      </c>
      <c r="B7" s="352">
        <v>88.2</v>
      </c>
    </row>
    <row r="8" spans="1:2" ht="43.5" customHeight="1">
      <c r="A8" s="143" t="s">
        <v>582</v>
      </c>
      <c r="B8" s="352">
        <v>823.78</v>
      </c>
    </row>
    <row r="9" spans="1:2" ht="43.5" customHeight="1">
      <c r="A9" s="143" t="s">
        <v>583</v>
      </c>
      <c r="B9" s="353"/>
    </row>
    <row r="10" spans="1:2" ht="43.5" customHeight="1">
      <c r="A10" s="143" t="s">
        <v>584</v>
      </c>
      <c r="B10" s="352"/>
    </row>
    <row r="11" spans="1:2" ht="43.5" customHeight="1">
      <c r="A11" s="144" t="s">
        <v>585</v>
      </c>
      <c r="B11" s="352"/>
    </row>
    <row r="12" spans="1:2" ht="43.5" customHeight="1">
      <c r="A12" s="144" t="s">
        <v>586</v>
      </c>
      <c r="B12" s="354">
        <v>208</v>
      </c>
    </row>
    <row r="13" spans="1:2" ht="43.5" customHeight="1">
      <c r="A13" s="144" t="s">
        <v>587</v>
      </c>
      <c r="B13" s="353"/>
    </row>
    <row r="14" spans="1:2" ht="43.5" customHeight="1">
      <c r="A14" s="144" t="s">
        <v>588</v>
      </c>
      <c r="B14" s="354">
        <v>744.346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B6" sqref="B6"/>
    </sheetView>
  </sheetViews>
  <sheetFormatPr defaultColWidth="48.375" defaultRowHeight="13.5"/>
  <cols>
    <col min="1" max="1" width="48.375" style="125"/>
    <col min="2" max="2" width="36.25" style="126" customWidth="1"/>
    <col min="3" max="16384" width="48.375" style="125"/>
  </cols>
  <sheetData>
    <row r="1" spans="1:4" s="124" customFormat="1" ht="24" customHeight="1">
      <c r="A1" s="3" t="s">
        <v>1337</v>
      </c>
      <c r="B1" s="127"/>
    </row>
    <row r="2" spans="1:4" ht="52.9" customHeight="1">
      <c r="A2" s="416" t="s">
        <v>971</v>
      </c>
      <c r="B2" s="416"/>
    </row>
    <row r="3" spans="1:4" ht="31.15" customHeight="1">
      <c r="A3" s="128"/>
      <c r="B3" s="129" t="s">
        <v>0</v>
      </c>
    </row>
    <row r="4" spans="1:4" ht="83.25" customHeight="1">
      <c r="A4" s="202" t="s">
        <v>154</v>
      </c>
      <c r="B4" s="203" t="s">
        <v>155</v>
      </c>
    </row>
    <row r="5" spans="1:4" ht="97.5" customHeight="1">
      <c r="A5" s="280" t="s">
        <v>1317</v>
      </c>
      <c r="B5" s="325">
        <v>212642</v>
      </c>
    </row>
    <row r="6" spans="1:4" ht="97.5" customHeight="1">
      <c r="A6" s="280" t="s">
        <v>1318</v>
      </c>
      <c r="B6" s="325">
        <v>41588</v>
      </c>
    </row>
    <row r="7" spans="1:4" ht="97.5" customHeight="1">
      <c r="A7" s="280" t="s">
        <v>1319</v>
      </c>
      <c r="B7" s="325">
        <v>17740</v>
      </c>
    </row>
    <row r="8" spans="1:4" ht="97.5" customHeight="1">
      <c r="A8" s="204" t="s">
        <v>174</v>
      </c>
      <c r="B8" s="326">
        <v>6552</v>
      </c>
    </row>
    <row r="9" spans="1:4" ht="97.5" customHeight="1">
      <c r="A9" s="280" t="s">
        <v>1320</v>
      </c>
      <c r="B9" s="327">
        <f>B5+B6-B7</f>
        <v>236490</v>
      </c>
    </row>
    <row r="10" spans="1:4" ht="14.25">
      <c r="A10" s="199" t="s">
        <v>560</v>
      </c>
      <c r="B10" s="130"/>
    </row>
    <row r="11" spans="1:4" ht="14.25">
      <c r="A11" s="131"/>
      <c r="B11" s="130"/>
    </row>
    <row r="12" spans="1:4" ht="14.25">
      <c r="A12" s="132"/>
      <c r="B12" s="130"/>
      <c r="D12" s="125" t="s">
        <v>1394</v>
      </c>
    </row>
    <row r="13" spans="1:4">
      <c r="A13" s="133"/>
      <c r="B13" s="134"/>
    </row>
    <row r="14" spans="1:4">
      <c r="A14" s="133"/>
      <c r="B14" s="134"/>
    </row>
  </sheetData>
  <mergeCells count="1">
    <mergeCell ref="A2:B2"/>
  </mergeCells>
  <phoneticPr fontId="77" type="noConversion"/>
  <printOptions horizontalCentered="1"/>
  <pageMargins left="0.78740157480314965" right="0.78740157480314965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85" zoomScaleNormal="85" workbookViewId="0">
      <selection activeCell="B6" sqref="B6"/>
    </sheetView>
  </sheetViews>
  <sheetFormatPr defaultColWidth="36.625" defaultRowHeight="13.5"/>
  <cols>
    <col min="1" max="1" width="64.5" style="125" customWidth="1"/>
    <col min="2" max="2" width="36.625" style="196"/>
    <col min="3" max="16384" width="36.625" style="125"/>
  </cols>
  <sheetData>
    <row r="1" spans="1:2" ht="18.75">
      <c r="A1" s="3" t="s">
        <v>1338</v>
      </c>
    </row>
    <row r="2" spans="1:2" ht="48" customHeight="1">
      <c r="A2" s="437" t="s">
        <v>972</v>
      </c>
      <c r="B2" s="437"/>
    </row>
    <row r="3" spans="1:2" ht="29.45" customHeight="1">
      <c r="A3" s="197"/>
      <c r="B3" s="198" t="s">
        <v>561</v>
      </c>
    </row>
    <row r="4" spans="1:2" ht="112.15" customHeight="1">
      <c r="A4" s="205" t="s">
        <v>154</v>
      </c>
      <c r="B4" s="206" t="s">
        <v>155</v>
      </c>
    </row>
    <row r="5" spans="1:2" ht="112.15" customHeight="1">
      <c r="A5" s="281" t="s">
        <v>1321</v>
      </c>
      <c r="B5" s="355">
        <f>'5-一般债务余额'!B5+'10-专项债务余额'!B5</f>
        <v>363702</v>
      </c>
    </row>
    <row r="6" spans="1:2" ht="112.15" customHeight="1">
      <c r="A6" s="281" t="s">
        <v>1322</v>
      </c>
      <c r="B6" s="355">
        <f>'10-专项债务余额'!B6+'5-一般债务余额'!B6</f>
        <v>62906</v>
      </c>
    </row>
    <row r="7" spans="1:2" ht="112.15" customHeight="1">
      <c r="A7" s="281" t="s">
        <v>1323</v>
      </c>
      <c r="B7" s="355">
        <f>'10-专项债务余额'!B7+'5-一般债务余额'!B7</f>
        <v>38510</v>
      </c>
    </row>
    <row r="8" spans="1:2" ht="112.15" customHeight="1">
      <c r="A8" s="207" t="s">
        <v>552</v>
      </c>
      <c r="B8" s="356">
        <f>'10-专项债务余额'!B8+'5-一般债务余额'!B8</f>
        <v>8629</v>
      </c>
    </row>
    <row r="9" spans="1:2" ht="112.15" customHeight="1">
      <c r="A9" s="281" t="s">
        <v>1324</v>
      </c>
      <c r="B9" s="355">
        <f>'10-专项债务余额'!B9+'5-一般债务余额'!B9</f>
        <v>388098</v>
      </c>
    </row>
    <row r="10" spans="1:2" ht="23.25" customHeight="1">
      <c r="A10" s="199" t="s">
        <v>560</v>
      </c>
    </row>
  </sheetData>
  <mergeCells count="1">
    <mergeCell ref="A2:B2"/>
  </mergeCells>
  <phoneticPr fontId="77" type="noConversion"/>
  <printOptions horizontalCentered="1"/>
  <pageMargins left="0.78740157480314965" right="0.78740157480314965" top="0.78740157480314965" bottom="0.78740157480314965" header="0.59055118110236227" footer="0.15748031496062992"/>
  <pageSetup paperSize="9" scale="86" firstPageNumber="13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8" sqref="B8"/>
    </sheetView>
  </sheetViews>
  <sheetFormatPr defaultColWidth="47.625" defaultRowHeight="13.5"/>
  <cols>
    <col min="1" max="1" width="47.625" style="133"/>
    <col min="2" max="2" width="42.5" style="133" customWidth="1"/>
    <col min="3" max="16384" width="47.625" style="125"/>
  </cols>
  <sheetData>
    <row r="1" spans="1:2" ht="28.9" customHeight="1">
      <c r="A1" s="3" t="s">
        <v>1339</v>
      </c>
    </row>
    <row r="2" spans="1:2" ht="29.45" customHeight="1">
      <c r="A2" s="438" t="s">
        <v>973</v>
      </c>
      <c r="B2" s="438"/>
    </row>
    <row r="3" spans="1:2" ht="31.9" customHeight="1">
      <c r="A3" s="216" t="s">
        <v>615</v>
      </c>
      <c r="B3" s="129" t="s">
        <v>616</v>
      </c>
    </row>
    <row r="4" spans="1:2" ht="29.45" customHeight="1">
      <c r="A4" s="217" t="s">
        <v>617</v>
      </c>
      <c r="B4" s="217" t="s">
        <v>1345</v>
      </c>
    </row>
    <row r="5" spans="1:2" ht="30.6" customHeight="1">
      <c r="A5" s="218" t="s">
        <v>618</v>
      </c>
      <c r="B5" s="357">
        <v>420855</v>
      </c>
    </row>
    <row r="6" spans="1:2" ht="30.6" customHeight="1">
      <c r="A6" s="218"/>
      <c r="B6" s="357"/>
    </row>
    <row r="7" spans="1:2" ht="30.6" customHeight="1">
      <c r="A7" s="218"/>
      <c r="B7" s="357"/>
    </row>
    <row r="8" spans="1:2" ht="30.6" customHeight="1">
      <c r="A8" s="218"/>
      <c r="B8" s="357"/>
    </row>
    <row r="9" spans="1:2" ht="30.6" customHeight="1">
      <c r="A9" s="218"/>
      <c r="B9" s="357"/>
    </row>
    <row r="10" spans="1:2" ht="30.6" customHeight="1">
      <c r="A10" s="219" t="s">
        <v>619</v>
      </c>
      <c r="B10" s="358">
        <f>SUM(B5:B9)</f>
        <v>420855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59055118110236227" footer="0.15748031496062992"/>
  <pageSetup paperSize="9" scale="96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showZeros="0" workbookViewId="0">
      <selection activeCell="B8" sqref="B8"/>
    </sheetView>
  </sheetViews>
  <sheetFormatPr defaultColWidth="9" defaultRowHeight="13.5"/>
  <cols>
    <col min="1" max="1" width="27.875" style="2" customWidth="1"/>
    <col min="2" max="2" width="15.25" style="2" customWidth="1"/>
    <col min="3" max="3" width="29.625" style="2" customWidth="1"/>
    <col min="4" max="4" width="15.25" style="2" customWidth="1"/>
    <col min="5" max="16384" width="9" style="2"/>
  </cols>
  <sheetData>
    <row r="1" spans="1:4" s="1" customFormat="1" ht="18.75">
      <c r="A1" s="3" t="s">
        <v>1340</v>
      </c>
    </row>
    <row r="2" spans="1:4" ht="41.25" customHeight="1">
      <c r="A2" s="439" t="s">
        <v>960</v>
      </c>
      <c r="B2" s="439"/>
      <c r="C2" s="439"/>
      <c r="D2" s="439"/>
    </row>
    <row r="3" spans="1:4" ht="24" customHeight="1">
      <c r="A3" s="4"/>
      <c r="B3" s="5"/>
      <c r="C3" s="6"/>
      <c r="D3" s="7" t="s">
        <v>0</v>
      </c>
    </row>
    <row r="4" spans="1:4" ht="49.5" customHeight="1">
      <c r="A4" s="8" t="s">
        <v>1</v>
      </c>
      <c r="B4" s="9" t="s">
        <v>542</v>
      </c>
      <c r="C4" s="10" t="s">
        <v>1</v>
      </c>
      <c r="D4" s="9" t="s">
        <v>542</v>
      </c>
    </row>
    <row r="5" spans="1:4" ht="35.1" customHeight="1">
      <c r="A5" s="11" t="s">
        <v>526</v>
      </c>
      <c r="B5" s="359">
        <v>1000</v>
      </c>
      <c r="C5" s="12" t="s">
        <v>527</v>
      </c>
      <c r="D5" s="364"/>
    </row>
    <row r="6" spans="1:4" ht="35.1" customHeight="1">
      <c r="A6" s="11" t="s">
        <v>528</v>
      </c>
      <c r="B6" s="360"/>
      <c r="C6" s="12" t="s">
        <v>529</v>
      </c>
      <c r="D6" s="365"/>
    </row>
    <row r="7" spans="1:4" ht="35.1" customHeight="1">
      <c r="A7" s="11" t="s">
        <v>530</v>
      </c>
      <c r="B7" s="360"/>
      <c r="C7" s="14" t="s">
        <v>531</v>
      </c>
      <c r="D7" s="365"/>
    </row>
    <row r="8" spans="1:4" ht="35.1" customHeight="1">
      <c r="A8" s="11" t="s">
        <v>532</v>
      </c>
      <c r="B8" s="360"/>
      <c r="C8" s="14" t="s">
        <v>533</v>
      </c>
      <c r="D8" s="361"/>
    </row>
    <row r="9" spans="1:4" ht="35.1" customHeight="1">
      <c r="A9" s="15" t="s">
        <v>534</v>
      </c>
      <c r="B9" s="360"/>
      <c r="C9" s="16" t="s">
        <v>535</v>
      </c>
      <c r="D9" s="361"/>
    </row>
    <row r="10" spans="1:4" ht="35.1" customHeight="1">
      <c r="A10" s="17"/>
      <c r="B10" s="361"/>
      <c r="C10" s="18"/>
      <c r="D10" s="361"/>
    </row>
    <row r="11" spans="1:4" ht="35.1" customHeight="1">
      <c r="A11" s="19" t="s">
        <v>536</v>
      </c>
      <c r="B11" s="359">
        <f>SUM(B5:B9)</f>
        <v>1000</v>
      </c>
      <c r="C11" s="20" t="s">
        <v>537</v>
      </c>
      <c r="D11" s="359">
        <f>SUM(D5:D9)</f>
        <v>0</v>
      </c>
    </row>
    <row r="12" spans="1:4" ht="35.1" customHeight="1">
      <c r="A12" s="21" t="s">
        <v>538</v>
      </c>
      <c r="B12" s="362">
        <v>370</v>
      </c>
      <c r="C12" s="21" t="s">
        <v>169</v>
      </c>
      <c r="D12" s="359">
        <v>1000</v>
      </c>
    </row>
    <row r="13" spans="1:4" ht="35.1" customHeight="1">
      <c r="A13" s="282"/>
      <c r="B13" s="363"/>
      <c r="C13" s="282" t="s">
        <v>1388</v>
      </c>
      <c r="D13" s="362">
        <v>370</v>
      </c>
    </row>
    <row r="14" spans="1:4" ht="35.1" customHeight="1">
      <c r="A14" s="22" t="s">
        <v>539</v>
      </c>
      <c r="B14" s="359">
        <f>SUM(B11:B12)</f>
        <v>1370</v>
      </c>
      <c r="C14" s="22" t="s">
        <v>540</v>
      </c>
      <c r="D14" s="359">
        <f>SUM(D11:D13)</f>
        <v>1370</v>
      </c>
    </row>
    <row r="15" spans="1:4" ht="33.75" customHeight="1">
      <c r="A15" s="440"/>
      <c r="B15" s="440"/>
      <c r="C15" s="440"/>
      <c r="D15" s="440"/>
    </row>
  </sheetData>
  <mergeCells count="2">
    <mergeCell ref="A2:D2"/>
    <mergeCell ref="A15:D1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showZeros="0" zoomScale="80" zoomScaleNormal="80" workbookViewId="0">
      <pane xSplit="1" ySplit="5" topLeftCell="B6" activePane="bottomRight" state="frozen"/>
      <selection activeCell="A4" sqref="A4:A6"/>
      <selection pane="topRight" activeCell="A4" sqref="A4:A6"/>
      <selection pane="bottomLeft" activeCell="A4" sqref="A4:A6"/>
      <selection pane="bottomRight" activeCell="B18" sqref="B18"/>
    </sheetView>
  </sheetViews>
  <sheetFormatPr defaultColWidth="9" defaultRowHeight="13.5"/>
  <cols>
    <col min="1" max="2" width="47" style="62" customWidth="1"/>
    <col min="3" max="4" width="16.75" style="62" hidden="1" customWidth="1"/>
    <col min="5" max="5" width="7.875" style="62" customWidth="1"/>
    <col min="6" max="6" width="14.875" style="62" hidden="1" customWidth="1"/>
    <col min="7" max="7" width="12.5" style="62" hidden="1" customWidth="1"/>
    <col min="8" max="9" width="0" style="62" hidden="1" customWidth="1"/>
    <col min="10" max="10" width="11.125" style="62" hidden="1" customWidth="1"/>
    <col min="11" max="11" width="10" style="62" hidden="1" customWidth="1"/>
    <col min="12" max="12" width="10.375" style="62" hidden="1" customWidth="1"/>
    <col min="13" max="16384" width="9" style="62"/>
  </cols>
  <sheetData>
    <row r="1" spans="1:12" s="60" customFormat="1" ht="19.5" customHeight="1">
      <c r="A1" s="63" t="s">
        <v>1341</v>
      </c>
    </row>
    <row r="2" spans="1:12" ht="36.75" customHeight="1">
      <c r="A2" s="441" t="s">
        <v>974</v>
      </c>
      <c r="B2" s="441"/>
      <c r="C2" s="285"/>
      <c r="D2" s="285"/>
    </row>
    <row r="3" spans="1:12" ht="18" customHeight="1">
      <c r="B3" s="64" t="s">
        <v>1383</v>
      </c>
      <c r="D3" s="64" t="s">
        <v>175</v>
      </c>
    </row>
    <row r="4" spans="1:12" ht="33" customHeight="1">
      <c r="A4" s="114" t="s">
        <v>176</v>
      </c>
      <c r="B4" s="288" t="s">
        <v>177</v>
      </c>
      <c r="C4" s="286"/>
      <c r="D4" s="287"/>
    </row>
    <row r="5" spans="1:12" ht="30" customHeight="1">
      <c r="A5" s="115" t="s">
        <v>8</v>
      </c>
      <c r="B5" s="366">
        <f>SUM(B6:B9,B10:B19)</f>
        <v>50000</v>
      </c>
      <c r="C5" s="116">
        <f>SUM(C6:C19)</f>
        <v>50000</v>
      </c>
      <c r="D5" s="116">
        <f>SUM(D6:D19)</f>
        <v>0</v>
      </c>
      <c r="F5" s="221" t="s">
        <v>8</v>
      </c>
      <c r="G5" s="226">
        <v>84300</v>
      </c>
      <c r="I5" s="231" t="s">
        <v>631</v>
      </c>
      <c r="J5" s="232">
        <v>81425</v>
      </c>
      <c r="K5" s="233">
        <v>50345</v>
      </c>
      <c r="L5" s="233">
        <v>31080</v>
      </c>
    </row>
    <row r="6" spans="1:12" ht="30" customHeight="1">
      <c r="A6" s="117" t="s">
        <v>9</v>
      </c>
      <c r="B6" s="367">
        <f t="shared" ref="B6:B19" si="0">SUM(C6:D6)</f>
        <v>27634</v>
      </c>
      <c r="C6" s="118">
        <v>27634</v>
      </c>
      <c r="D6" s="118"/>
      <c r="E6" s="119"/>
      <c r="F6" s="222" t="s">
        <v>9</v>
      </c>
      <c r="G6" s="227">
        <v>38589</v>
      </c>
      <c r="I6" s="229" t="s">
        <v>647</v>
      </c>
      <c r="J6" s="234">
        <v>38491</v>
      </c>
      <c r="K6" s="235">
        <v>22559</v>
      </c>
      <c r="L6" s="235">
        <v>15932</v>
      </c>
    </row>
    <row r="7" spans="1:12" ht="30" customHeight="1">
      <c r="A7" s="117" t="s">
        <v>10</v>
      </c>
      <c r="B7" s="367">
        <f t="shared" si="0"/>
        <v>2889</v>
      </c>
      <c r="C7" s="118">
        <v>2889</v>
      </c>
      <c r="D7" s="118"/>
      <c r="F7" s="222" t="s">
        <v>10</v>
      </c>
      <c r="G7" s="227">
        <v>6610</v>
      </c>
      <c r="I7" s="229" t="s">
        <v>632</v>
      </c>
      <c r="J7" s="234">
        <v>6614</v>
      </c>
      <c r="K7" s="235">
        <v>4009</v>
      </c>
      <c r="L7" s="236">
        <v>2605</v>
      </c>
    </row>
    <row r="8" spans="1:12" ht="30" customHeight="1">
      <c r="A8" s="117" t="s">
        <v>11</v>
      </c>
      <c r="B8" s="367">
        <f t="shared" si="0"/>
        <v>1100</v>
      </c>
      <c r="C8" s="118">
        <v>1100</v>
      </c>
      <c r="D8" s="118"/>
      <c r="F8" s="222" t="s">
        <v>11</v>
      </c>
      <c r="G8" s="227">
        <v>1595</v>
      </c>
      <c r="I8" s="229" t="s">
        <v>633</v>
      </c>
      <c r="J8" s="234">
        <v>1725</v>
      </c>
      <c r="K8" s="235">
        <v>1130</v>
      </c>
      <c r="L8" s="236">
        <v>595</v>
      </c>
    </row>
    <row r="9" spans="1:12" ht="30" customHeight="1">
      <c r="A9" s="117" t="s">
        <v>12</v>
      </c>
      <c r="B9" s="367">
        <f t="shared" si="0"/>
        <v>987</v>
      </c>
      <c r="C9" s="118">
        <v>987</v>
      </c>
      <c r="D9" s="118"/>
      <c r="F9" s="222" t="s">
        <v>12</v>
      </c>
      <c r="G9" s="227">
        <v>701</v>
      </c>
      <c r="I9" s="229" t="s">
        <v>634</v>
      </c>
      <c r="J9" s="234">
        <v>641</v>
      </c>
      <c r="K9" s="235">
        <v>640</v>
      </c>
      <c r="L9" s="236">
        <v>1</v>
      </c>
    </row>
    <row r="10" spans="1:12" ht="30" customHeight="1">
      <c r="A10" s="117" t="s">
        <v>13</v>
      </c>
      <c r="B10" s="367">
        <f t="shared" si="0"/>
        <v>2071</v>
      </c>
      <c r="C10" s="118">
        <v>2071</v>
      </c>
      <c r="D10" s="118"/>
      <c r="F10" s="222" t="s">
        <v>13</v>
      </c>
      <c r="G10" s="227">
        <v>5389</v>
      </c>
      <c r="I10" s="229" t="s">
        <v>635</v>
      </c>
      <c r="J10" s="234">
        <v>4511</v>
      </c>
      <c r="K10" s="235">
        <v>2622</v>
      </c>
      <c r="L10" s="236">
        <v>1889</v>
      </c>
    </row>
    <row r="11" spans="1:12" ht="30" customHeight="1">
      <c r="A11" s="117" t="s">
        <v>14</v>
      </c>
      <c r="B11" s="367">
        <f t="shared" si="0"/>
        <v>3027</v>
      </c>
      <c r="C11" s="118">
        <v>3027</v>
      </c>
      <c r="D11" s="118"/>
      <c r="F11" s="222" t="s">
        <v>14</v>
      </c>
      <c r="G11" s="227">
        <v>5200</v>
      </c>
      <c r="I11" s="229" t="s">
        <v>636</v>
      </c>
      <c r="J11" s="234">
        <v>4309</v>
      </c>
      <c r="K11" s="235">
        <v>2747</v>
      </c>
      <c r="L11" s="236">
        <v>1562</v>
      </c>
    </row>
    <row r="12" spans="1:12" ht="30" customHeight="1">
      <c r="A12" s="117" t="s">
        <v>15</v>
      </c>
      <c r="B12" s="367">
        <f t="shared" si="0"/>
        <v>869</v>
      </c>
      <c r="C12" s="118">
        <v>869</v>
      </c>
      <c r="D12" s="118"/>
      <c r="F12" s="222" t="s">
        <v>15</v>
      </c>
      <c r="G12" s="227">
        <v>2060</v>
      </c>
      <c r="I12" s="229" t="s">
        <v>637</v>
      </c>
      <c r="J12" s="234">
        <v>1964</v>
      </c>
      <c r="K12" s="235">
        <v>997</v>
      </c>
      <c r="L12" s="235">
        <v>967</v>
      </c>
    </row>
    <row r="13" spans="1:12" ht="30" customHeight="1">
      <c r="A13" s="117" t="s">
        <v>16</v>
      </c>
      <c r="B13" s="367">
        <f t="shared" si="0"/>
        <v>5654</v>
      </c>
      <c r="C13" s="118">
        <v>5654</v>
      </c>
      <c r="D13" s="118"/>
      <c r="F13" s="222" t="s">
        <v>16</v>
      </c>
      <c r="G13" s="227">
        <v>8700</v>
      </c>
      <c r="I13" s="229" t="s">
        <v>638</v>
      </c>
      <c r="J13" s="234">
        <v>8060</v>
      </c>
      <c r="K13" s="235">
        <v>3942</v>
      </c>
      <c r="L13" s="236">
        <v>4118</v>
      </c>
    </row>
    <row r="14" spans="1:12" ht="30" customHeight="1">
      <c r="A14" s="117" t="s">
        <v>17</v>
      </c>
      <c r="B14" s="367">
        <f t="shared" si="0"/>
        <v>624</v>
      </c>
      <c r="C14" s="118">
        <v>624</v>
      </c>
      <c r="D14" s="118"/>
      <c r="F14" s="222" t="s">
        <v>17</v>
      </c>
      <c r="G14" s="227">
        <v>704</v>
      </c>
      <c r="I14" s="229" t="s">
        <v>639</v>
      </c>
      <c r="J14" s="234">
        <v>506</v>
      </c>
      <c r="K14" s="235">
        <v>502</v>
      </c>
      <c r="L14" s="235">
        <v>4</v>
      </c>
    </row>
    <row r="15" spans="1:12" ht="30" customHeight="1">
      <c r="A15" s="117" t="s">
        <v>18</v>
      </c>
      <c r="B15" s="367">
        <f t="shared" si="0"/>
        <v>432</v>
      </c>
      <c r="C15" s="118">
        <v>432</v>
      </c>
      <c r="D15" s="118"/>
      <c r="F15" s="222" t="s">
        <v>18</v>
      </c>
      <c r="G15" s="227">
        <v>2252</v>
      </c>
      <c r="I15" s="229" t="s">
        <v>640</v>
      </c>
      <c r="J15" s="234">
        <v>4417</v>
      </c>
      <c r="K15" s="235">
        <v>4165</v>
      </c>
      <c r="L15" s="236">
        <v>252</v>
      </c>
    </row>
    <row r="16" spans="1:12" ht="30" customHeight="1">
      <c r="A16" s="117" t="s">
        <v>19</v>
      </c>
      <c r="B16" s="367">
        <f t="shared" si="0"/>
        <v>3232</v>
      </c>
      <c r="C16" s="118">
        <v>3232</v>
      </c>
      <c r="D16" s="118"/>
      <c r="F16" s="222" t="s">
        <v>19</v>
      </c>
      <c r="G16" s="227">
        <v>10900</v>
      </c>
      <c r="I16" s="229" t="s">
        <v>641</v>
      </c>
      <c r="J16" s="234">
        <v>8515</v>
      </c>
      <c r="K16" s="235">
        <v>5558</v>
      </c>
      <c r="L16" s="237">
        <v>2957</v>
      </c>
    </row>
    <row r="17" spans="1:12" ht="30" customHeight="1">
      <c r="A17" s="117" t="s">
        <v>20</v>
      </c>
      <c r="B17" s="367">
        <f t="shared" si="0"/>
        <v>1400</v>
      </c>
      <c r="C17" s="118">
        <v>1400</v>
      </c>
      <c r="D17" s="118"/>
      <c r="F17" s="222" t="s">
        <v>20</v>
      </c>
      <c r="G17" s="227">
        <v>1300</v>
      </c>
      <c r="I17" s="229" t="s">
        <v>642</v>
      </c>
      <c r="J17" s="234">
        <v>1380</v>
      </c>
      <c r="K17" s="235">
        <v>1380</v>
      </c>
      <c r="L17" s="237"/>
    </row>
    <row r="18" spans="1:12" ht="30" customHeight="1">
      <c r="A18" s="117" t="s">
        <v>21</v>
      </c>
      <c r="B18" s="367">
        <f t="shared" si="0"/>
        <v>66</v>
      </c>
      <c r="C18" s="120">
        <v>66</v>
      </c>
      <c r="D18" s="120"/>
      <c r="F18" s="222" t="s">
        <v>21</v>
      </c>
      <c r="G18" s="227">
        <v>300</v>
      </c>
      <c r="I18" s="229" t="s">
        <v>643</v>
      </c>
      <c r="J18" s="234">
        <v>285</v>
      </c>
      <c r="K18" s="235">
        <v>87</v>
      </c>
      <c r="L18" s="237">
        <v>198</v>
      </c>
    </row>
    <row r="19" spans="1:12" s="113" customFormat="1" ht="30" customHeight="1">
      <c r="A19" s="117" t="s">
        <v>551</v>
      </c>
      <c r="B19" s="367">
        <f t="shared" si="0"/>
        <v>15</v>
      </c>
      <c r="C19" s="120">
        <v>15</v>
      </c>
      <c r="D19" s="120"/>
      <c r="E19" s="62"/>
      <c r="F19" s="222" t="s">
        <v>625</v>
      </c>
      <c r="G19" s="227" t="s">
        <v>630</v>
      </c>
      <c r="I19" s="229" t="s">
        <v>644</v>
      </c>
      <c r="J19" s="234">
        <v>7</v>
      </c>
      <c r="K19" s="235">
        <v>7</v>
      </c>
      <c r="L19" s="237"/>
    </row>
    <row r="20" spans="1:12" ht="30" customHeight="1">
      <c r="A20" s="115" t="s">
        <v>22</v>
      </c>
      <c r="B20" s="366">
        <f>SUM(B21:B28)</f>
        <v>33600</v>
      </c>
      <c r="C20" s="116">
        <f>SUM(C21:C28)</f>
        <v>33600</v>
      </c>
      <c r="D20" s="116">
        <f>SUM(D21:D28)</f>
        <v>0</v>
      </c>
      <c r="E20" s="113"/>
      <c r="F20" s="223" t="s">
        <v>22</v>
      </c>
      <c r="G20" s="228">
        <v>35300</v>
      </c>
      <c r="I20" s="230" t="s">
        <v>645</v>
      </c>
      <c r="J20" s="238">
        <v>64589</v>
      </c>
      <c r="K20" s="239">
        <v>59590</v>
      </c>
      <c r="L20" s="239">
        <v>4999</v>
      </c>
    </row>
    <row r="21" spans="1:12" ht="30" customHeight="1">
      <c r="A21" s="13" t="s">
        <v>23</v>
      </c>
      <c r="B21" s="367">
        <f t="shared" ref="B21:B28" si="1">SUM(C21:D21)</f>
        <v>3300</v>
      </c>
      <c r="C21" s="118">
        <v>3300</v>
      </c>
      <c r="D21" s="118"/>
      <c r="F21" s="224" t="s">
        <v>23</v>
      </c>
      <c r="G21" s="227">
        <v>7238</v>
      </c>
      <c r="I21" s="229" t="s">
        <v>646</v>
      </c>
      <c r="J21" s="238">
        <v>5497</v>
      </c>
      <c r="K21" s="239">
        <v>3309</v>
      </c>
      <c r="L21" s="239">
        <v>2188</v>
      </c>
    </row>
    <row r="22" spans="1:12" ht="30" customHeight="1">
      <c r="A22" s="13" t="s">
        <v>24</v>
      </c>
      <c r="B22" s="367">
        <f t="shared" si="1"/>
        <v>1840</v>
      </c>
      <c r="C22" s="118">
        <v>1840</v>
      </c>
      <c r="D22" s="118"/>
      <c r="F22" s="224" t="s">
        <v>24</v>
      </c>
      <c r="G22" s="227">
        <v>1556</v>
      </c>
      <c r="I22" s="240" t="s">
        <v>648</v>
      </c>
      <c r="J22" s="243">
        <v>1572</v>
      </c>
      <c r="K22" s="244">
        <v>1516</v>
      </c>
      <c r="L22" s="244">
        <v>56</v>
      </c>
    </row>
    <row r="23" spans="1:12" ht="30" customHeight="1">
      <c r="A23" s="13" t="s">
        <v>25</v>
      </c>
      <c r="B23" s="367">
        <f t="shared" si="1"/>
        <v>500</v>
      </c>
      <c r="C23" s="118">
        <v>500</v>
      </c>
      <c r="D23" s="118"/>
      <c r="F23" s="224" t="s">
        <v>25</v>
      </c>
      <c r="G23" s="227">
        <v>1662</v>
      </c>
      <c r="I23" s="241" t="s">
        <v>649</v>
      </c>
      <c r="J23" s="245">
        <v>1670</v>
      </c>
      <c r="K23" s="235">
        <v>1508</v>
      </c>
      <c r="L23" s="235">
        <v>162</v>
      </c>
    </row>
    <row r="24" spans="1:12" ht="30" customHeight="1">
      <c r="A24" s="224" t="s">
        <v>626</v>
      </c>
      <c r="B24" s="367">
        <f t="shared" si="1"/>
        <v>0</v>
      </c>
      <c r="C24" s="247"/>
      <c r="D24" s="247"/>
      <c r="F24" s="224" t="s">
        <v>626</v>
      </c>
      <c r="G24" s="227" t="s">
        <v>630</v>
      </c>
      <c r="I24" s="241" t="s">
        <v>539</v>
      </c>
      <c r="J24" s="245">
        <v>30190</v>
      </c>
      <c r="K24" s="235">
        <v>29490</v>
      </c>
      <c r="L24" s="235">
        <v>700</v>
      </c>
    </row>
    <row r="25" spans="1:12" ht="30" customHeight="1">
      <c r="A25" s="13" t="s">
        <v>26</v>
      </c>
      <c r="B25" s="367">
        <f t="shared" si="1"/>
        <v>22850</v>
      </c>
      <c r="C25" s="118">
        <v>22850</v>
      </c>
      <c r="D25" s="118"/>
      <c r="F25" s="224" t="s">
        <v>627</v>
      </c>
      <c r="G25" s="227">
        <v>16805</v>
      </c>
      <c r="I25" s="242" t="s">
        <v>650</v>
      </c>
      <c r="J25" s="245">
        <v>22214</v>
      </c>
      <c r="K25" s="235">
        <v>22009</v>
      </c>
      <c r="L25" s="235">
        <v>205</v>
      </c>
    </row>
    <row r="26" spans="1:12" s="113" customFormat="1" ht="30" customHeight="1">
      <c r="A26" s="13" t="s">
        <v>178</v>
      </c>
      <c r="B26" s="367">
        <f t="shared" si="1"/>
        <v>50</v>
      </c>
      <c r="C26" s="118">
        <v>50</v>
      </c>
      <c r="D26" s="118"/>
      <c r="E26" s="62"/>
      <c r="F26" s="224" t="s">
        <v>178</v>
      </c>
      <c r="G26" s="227">
        <v>40</v>
      </c>
      <c r="I26" s="242" t="s">
        <v>651</v>
      </c>
      <c r="J26" s="245">
        <v>36</v>
      </c>
      <c r="K26" s="235">
        <v>36</v>
      </c>
      <c r="L26" s="235"/>
    </row>
    <row r="27" spans="1:12" ht="30" customHeight="1">
      <c r="A27" s="246" t="s">
        <v>628</v>
      </c>
      <c r="B27" s="368">
        <f t="shared" si="1"/>
        <v>60</v>
      </c>
      <c r="C27" s="247">
        <v>60</v>
      </c>
      <c r="D27" s="247"/>
      <c r="F27" s="224" t="s">
        <v>628</v>
      </c>
      <c r="G27" s="227" t="s">
        <v>630</v>
      </c>
      <c r="I27" s="242" t="s">
        <v>652</v>
      </c>
      <c r="J27" s="245">
        <v>72</v>
      </c>
      <c r="K27" s="235">
        <v>72</v>
      </c>
      <c r="L27" s="235"/>
    </row>
    <row r="28" spans="1:12" ht="33.75" customHeight="1">
      <c r="A28" s="13" t="s">
        <v>28</v>
      </c>
      <c r="B28" s="367">
        <f t="shared" si="1"/>
        <v>5000</v>
      </c>
      <c r="C28" s="118">
        <v>5000</v>
      </c>
      <c r="D28" s="118"/>
      <c r="E28" s="123"/>
      <c r="F28" s="224" t="s">
        <v>28</v>
      </c>
      <c r="G28" s="227">
        <v>7999</v>
      </c>
      <c r="I28" s="241" t="s">
        <v>653</v>
      </c>
      <c r="J28" s="245">
        <v>3338</v>
      </c>
      <c r="K28" s="235">
        <v>1650</v>
      </c>
      <c r="L28" s="235">
        <v>1688</v>
      </c>
    </row>
    <row r="29" spans="1:12" ht="33.75" customHeight="1">
      <c r="A29" s="121" t="s">
        <v>29</v>
      </c>
      <c r="B29" s="369">
        <f>B5+B20</f>
        <v>83600</v>
      </c>
      <c r="C29" s="122">
        <f>C5+C20</f>
        <v>83600</v>
      </c>
      <c r="D29" s="122">
        <f>D5+D20</f>
        <v>0</v>
      </c>
      <c r="F29" s="225" t="s">
        <v>629</v>
      </c>
      <c r="G29" s="228">
        <v>119600</v>
      </c>
      <c r="I29" s="62">
        <v>146014</v>
      </c>
      <c r="J29" s="62">
        <v>109935</v>
      </c>
      <c r="K29" s="62">
        <v>36079</v>
      </c>
    </row>
  </sheetData>
  <mergeCells count="1">
    <mergeCell ref="A2:B2"/>
  </mergeCells>
  <phoneticPr fontId="75" type="noConversion"/>
  <pageMargins left="0.78740157480314965" right="0.78740157480314965" top="0.78740157480314965" bottom="0.78740157480314965" header="0.59055118110236227" footer="0.31496062992125984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5"/>
  <sheetViews>
    <sheetView showZeros="0" zoomScale="90" zoomScaleNormal="90" workbookViewId="0">
      <pane xSplit="3" ySplit="5" topLeftCell="D333" activePane="bottomRight" state="frozen"/>
      <selection pane="topRight"/>
      <selection pane="bottomLeft"/>
      <selection pane="bottomRight" activeCell="D331" sqref="D331"/>
    </sheetView>
  </sheetViews>
  <sheetFormatPr defaultColWidth="9" defaultRowHeight="18.75"/>
  <cols>
    <col min="1" max="1" width="4.75" style="249" hidden="1" customWidth="1"/>
    <col min="2" max="2" width="7.875" style="249" hidden="1" customWidth="1"/>
    <col min="3" max="3" width="50.625" style="248" customWidth="1"/>
    <col min="4" max="4" width="32.75" style="248" customWidth="1"/>
    <col min="5" max="5" width="3.875" style="248" customWidth="1"/>
    <col min="6" max="7" width="9" style="248" hidden="1" customWidth="1"/>
    <col min="8" max="9" width="14.5" style="248" hidden="1" customWidth="1"/>
    <col min="10" max="10" width="15.125" style="248" hidden="1" customWidth="1"/>
    <col min="11" max="14" width="9" style="248" hidden="1" customWidth="1"/>
    <col min="15" max="16" width="0" style="248" hidden="1" customWidth="1"/>
    <col min="17" max="16384" width="9" style="248"/>
  </cols>
  <sheetData>
    <row r="1" spans="1:14" s="3" customFormat="1" ht="29.25" customHeight="1">
      <c r="A1" s="259"/>
      <c r="B1" s="259"/>
      <c r="C1" s="3" t="s">
        <v>1342</v>
      </c>
    </row>
    <row r="2" spans="1:14" s="257" customFormat="1" ht="39.75" customHeight="1">
      <c r="A2" s="258"/>
      <c r="B2" s="258"/>
      <c r="C2" s="442" t="s">
        <v>975</v>
      </c>
      <c r="D2" s="442"/>
    </row>
    <row r="3" spans="1:14" ht="28.5" customHeight="1">
      <c r="C3" s="256"/>
      <c r="D3" s="112" t="s">
        <v>0</v>
      </c>
    </row>
    <row r="4" spans="1:14" s="255" customFormat="1" ht="20.25" customHeight="1">
      <c r="A4" s="443" t="s">
        <v>179</v>
      </c>
      <c r="B4" s="445" t="s">
        <v>180</v>
      </c>
      <c r="C4" s="447" t="s">
        <v>31</v>
      </c>
      <c r="D4" s="449" t="s">
        <v>181</v>
      </c>
    </row>
    <row r="5" spans="1:14" s="255" customFormat="1" ht="20.25" customHeight="1">
      <c r="A5" s="444"/>
      <c r="B5" s="446"/>
      <c r="C5" s="448"/>
      <c r="D5" s="450"/>
    </row>
    <row r="6" spans="1:14" s="254" customFormat="1" ht="19.899999999999999" customHeight="1">
      <c r="A6" s="253" t="s">
        <v>182</v>
      </c>
      <c r="B6" s="265">
        <v>201</v>
      </c>
      <c r="C6" s="252" t="s">
        <v>923</v>
      </c>
      <c r="D6" s="370">
        <f>SUM(D7,D15,D22,D31,D35,D41,D46,D48,D51,D55,D60,D65,D68,D71,D76,D81,D85,D90,D94,D103)</f>
        <v>29493</v>
      </c>
      <c r="G6" s="266">
        <v>201</v>
      </c>
      <c r="H6" s="266" t="s">
        <v>658</v>
      </c>
      <c r="I6" s="267">
        <f>ROUND(J6,0)</f>
        <v>32980</v>
      </c>
      <c r="J6" s="267">
        <v>32979.96</v>
      </c>
      <c r="K6" s="267">
        <v>15957.53</v>
      </c>
      <c r="L6" s="267">
        <v>12891.51</v>
      </c>
      <c r="M6" s="267">
        <v>3066.01</v>
      </c>
      <c r="N6" s="267">
        <v>17022.43</v>
      </c>
    </row>
    <row r="7" spans="1:14" s="254" customFormat="1" ht="19.899999999999999" customHeight="1">
      <c r="A7" s="253" t="s">
        <v>183</v>
      </c>
      <c r="B7" s="265">
        <v>20101</v>
      </c>
      <c r="C7" s="252" t="s">
        <v>675</v>
      </c>
      <c r="D7" s="370">
        <f>SUM(D8:D14)</f>
        <v>1108</v>
      </c>
      <c r="G7" s="266">
        <v>20101</v>
      </c>
      <c r="H7" s="266" t="s">
        <v>675</v>
      </c>
      <c r="I7" s="267">
        <f t="shared" ref="I7:I69" si="0">ROUND(J7,0)</f>
        <v>1107</v>
      </c>
      <c r="J7" s="267">
        <v>1107.29</v>
      </c>
      <c r="K7" s="266">
        <v>906.2</v>
      </c>
      <c r="L7" s="266">
        <v>801.6</v>
      </c>
      <c r="M7" s="266">
        <v>104.6</v>
      </c>
      <c r="N7" s="266">
        <v>201.1</v>
      </c>
    </row>
    <row r="8" spans="1:14" s="250" customFormat="1" ht="19.899999999999999" customHeight="1">
      <c r="A8" s="253" t="s">
        <v>184</v>
      </c>
      <c r="B8" s="264">
        <v>2010101</v>
      </c>
      <c r="C8" s="251" t="s">
        <v>676</v>
      </c>
      <c r="D8" s="371">
        <v>898</v>
      </c>
      <c r="G8" s="262">
        <v>2010101</v>
      </c>
      <c r="H8" s="262" t="s">
        <v>676</v>
      </c>
      <c r="I8" s="263">
        <f t="shared" si="0"/>
        <v>898</v>
      </c>
      <c r="J8" s="262">
        <v>897.54</v>
      </c>
      <c r="K8" s="262">
        <v>897.54</v>
      </c>
      <c r="L8" s="262">
        <v>797.44</v>
      </c>
      <c r="M8" s="262">
        <v>100.1</v>
      </c>
      <c r="N8" s="262"/>
    </row>
    <row r="9" spans="1:14" s="250" customFormat="1" ht="19.899999999999999" customHeight="1">
      <c r="A9" s="253" t="s">
        <v>185</v>
      </c>
      <c r="B9" s="264">
        <v>2010102</v>
      </c>
      <c r="C9" s="251" t="s">
        <v>677</v>
      </c>
      <c r="D9" s="371">
        <v>43</v>
      </c>
      <c r="G9" s="262">
        <v>2010102</v>
      </c>
      <c r="H9" s="262" t="s">
        <v>677</v>
      </c>
      <c r="I9" s="263">
        <f t="shared" si="0"/>
        <v>43</v>
      </c>
      <c r="J9" s="262">
        <v>43.4</v>
      </c>
      <c r="K9" s="262"/>
      <c r="L9" s="262"/>
      <c r="M9" s="262"/>
      <c r="N9" s="262">
        <v>43.4</v>
      </c>
    </row>
    <row r="10" spans="1:14" s="250" customFormat="1" ht="19.899999999999999" customHeight="1">
      <c r="A10" s="253" t="s">
        <v>186</v>
      </c>
      <c r="B10" s="264">
        <v>2010103</v>
      </c>
      <c r="C10" s="251" t="s">
        <v>678</v>
      </c>
      <c r="D10" s="371">
        <v>4</v>
      </c>
      <c r="G10" s="262">
        <v>2010103</v>
      </c>
      <c r="H10" s="262" t="s">
        <v>678</v>
      </c>
      <c r="I10" s="263">
        <f t="shared" si="0"/>
        <v>4</v>
      </c>
      <c r="J10" s="262">
        <v>4.16</v>
      </c>
      <c r="K10" s="262">
        <v>4.16</v>
      </c>
      <c r="L10" s="262">
        <v>4.16</v>
      </c>
      <c r="M10" s="262"/>
      <c r="N10" s="262"/>
    </row>
    <row r="11" spans="1:14" s="250" customFormat="1" ht="19.899999999999999" customHeight="1">
      <c r="A11" s="253" t="s">
        <v>187</v>
      </c>
      <c r="B11" s="264">
        <v>2010104</v>
      </c>
      <c r="C11" s="251" t="s">
        <v>679</v>
      </c>
      <c r="D11" s="371">
        <v>60</v>
      </c>
      <c r="G11" s="262">
        <v>2010104</v>
      </c>
      <c r="H11" s="262" t="s">
        <v>679</v>
      </c>
      <c r="I11" s="263">
        <f t="shared" si="0"/>
        <v>60</v>
      </c>
      <c r="J11" s="262">
        <v>59.65</v>
      </c>
      <c r="K11" s="262"/>
      <c r="L11" s="262"/>
      <c r="M11" s="262"/>
      <c r="N11" s="262">
        <v>59.65</v>
      </c>
    </row>
    <row r="12" spans="1:14" s="250" customFormat="1" ht="19.899999999999999" customHeight="1">
      <c r="A12" s="253" t="s">
        <v>188</v>
      </c>
      <c r="B12" s="264">
        <v>2010107</v>
      </c>
      <c r="C12" s="251" t="s">
        <v>680</v>
      </c>
      <c r="D12" s="371">
        <v>26</v>
      </c>
      <c r="G12" s="262">
        <v>2010107</v>
      </c>
      <c r="H12" s="262" t="s">
        <v>680</v>
      </c>
      <c r="I12" s="263">
        <f t="shared" si="0"/>
        <v>26</v>
      </c>
      <c r="J12" s="262">
        <v>26</v>
      </c>
      <c r="K12" s="262"/>
      <c r="L12" s="262"/>
      <c r="M12" s="262"/>
      <c r="N12" s="262">
        <v>26</v>
      </c>
    </row>
    <row r="13" spans="1:14" s="250" customFormat="1" ht="19.899999999999999" customHeight="1">
      <c r="A13" s="253" t="s">
        <v>189</v>
      </c>
      <c r="B13" s="264">
        <v>2010108</v>
      </c>
      <c r="C13" s="251" t="s">
        <v>681</v>
      </c>
      <c r="D13" s="371">
        <v>72</v>
      </c>
      <c r="G13" s="262">
        <v>2010108</v>
      </c>
      <c r="H13" s="262" t="s">
        <v>681</v>
      </c>
      <c r="I13" s="263">
        <f t="shared" si="0"/>
        <v>72</v>
      </c>
      <c r="J13" s="262">
        <v>72.05</v>
      </c>
      <c r="K13" s="262"/>
      <c r="L13" s="262"/>
      <c r="M13" s="262"/>
      <c r="N13" s="262">
        <v>72.05</v>
      </c>
    </row>
    <row r="14" spans="1:14" s="250" customFormat="1" ht="19.899999999999999" customHeight="1">
      <c r="A14" s="253" t="s">
        <v>190</v>
      </c>
      <c r="B14" s="264">
        <v>2010150</v>
      </c>
      <c r="C14" s="251" t="s">
        <v>682</v>
      </c>
      <c r="D14" s="371">
        <v>5</v>
      </c>
      <c r="G14" s="262">
        <v>2010150</v>
      </c>
      <c r="H14" s="262" t="s">
        <v>682</v>
      </c>
      <c r="I14" s="263">
        <f t="shared" si="0"/>
        <v>5</v>
      </c>
      <c r="J14" s="262">
        <v>4.5</v>
      </c>
      <c r="K14" s="262">
        <v>4.5</v>
      </c>
      <c r="L14" s="262"/>
      <c r="M14" s="262">
        <v>4.5</v>
      </c>
      <c r="N14" s="262"/>
    </row>
    <row r="15" spans="1:14" s="254" customFormat="1" ht="19.899999999999999" customHeight="1">
      <c r="A15" s="253" t="s">
        <v>191</v>
      </c>
      <c r="B15" s="265">
        <v>20102</v>
      </c>
      <c r="C15" s="252" t="s">
        <v>683</v>
      </c>
      <c r="D15" s="370">
        <f>SUM(D16:D21)</f>
        <v>528</v>
      </c>
      <c r="G15" s="266">
        <v>20102</v>
      </c>
      <c r="H15" s="266" t="s">
        <v>683</v>
      </c>
      <c r="I15" s="267">
        <f t="shared" si="0"/>
        <v>528</v>
      </c>
      <c r="J15" s="266">
        <v>528.20000000000005</v>
      </c>
      <c r="K15" s="266">
        <v>317.45999999999998</v>
      </c>
      <c r="L15" s="266">
        <v>233.77</v>
      </c>
      <c r="M15" s="266">
        <v>83.7</v>
      </c>
      <c r="N15" s="266">
        <v>210.74</v>
      </c>
    </row>
    <row r="16" spans="1:14" s="250" customFormat="1" ht="19.899999999999999" customHeight="1">
      <c r="A16" s="253" t="s">
        <v>192</v>
      </c>
      <c r="B16" s="264">
        <v>2010201</v>
      </c>
      <c r="C16" s="251" t="s">
        <v>676</v>
      </c>
      <c r="D16" s="371">
        <v>293</v>
      </c>
      <c r="G16" s="262">
        <v>2010201</v>
      </c>
      <c r="H16" s="262" t="s">
        <v>676</v>
      </c>
      <c r="I16" s="263">
        <f t="shared" si="0"/>
        <v>293</v>
      </c>
      <c r="J16" s="262">
        <v>293.11</v>
      </c>
      <c r="K16" s="262">
        <v>293.11</v>
      </c>
      <c r="L16" s="262">
        <v>214.13</v>
      </c>
      <c r="M16" s="262">
        <v>78.97</v>
      </c>
      <c r="N16" s="262"/>
    </row>
    <row r="17" spans="1:14" ht="19.899999999999999" customHeight="1">
      <c r="A17" s="253" t="s">
        <v>193</v>
      </c>
      <c r="B17" s="264">
        <v>2010202</v>
      </c>
      <c r="C17" s="251" t="s">
        <v>677</v>
      </c>
      <c r="D17" s="371">
        <v>40</v>
      </c>
      <c r="G17" s="262">
        <v>2010202</v>
      </c>
      <c r="H17" s="262" t="s">
        <v>677</v>
      </c>
      <c r="I17" s="263">
        <f t="shared" si="0"/>
        <v>40</v>
      </c>
      <c r="J17" s="262">
        <v>39.6</v>
      </c>
      <c r="K17" s="262"/>
      <c r="L17" s="262"/>
      <c r="M17" s="262"/>
      <c r="N17" s="262">
        <v>39.6</v>
      </c>
    </row>
    <row r="18" spans="1:14" ht="19.899999999999999" customHeight="1">
      <c r="A18" s="253" t="s">
        <v>194</v>
      </c>
      <c r="B18" s="264">
        <v>2010204</v>
      </c>
      <c r="C18" s="251" t="s">
        <v>684</v>
      </c>
      <c r="D18" s="371">
        <v>121</v>
      </c>
      <c r="G18" s="262">
        <v>2010204</v>
      </c>
      <c r="H18" s="262" t="s">
        <v>684</v>
      </c>
      <c r="I18" s="263">
        <f t="shared" si="0"/>
        <v>122</v>
      </c>
      <c r="J18" s="262">
        <v>121.54</v>
      </c>
      <c r="K18" s="262"/>
      <c r="L18" s="262"/>
      <c r="M18" s="262"/>
      <c r="N18" s="262">
        <v>121.54</v>
      </c>
    </row>
    <row r="19" spans="1:14" ht="19.899999999999999" customHeight="1">
      <c r="A19" s="253" t="s">
        <v>195</v>
      </c>
      <c r="B19" s="264">
        <v>2010205</v>
      </c>
      <c r="C19" s="251" t="s">
        <v>685</v>
      </c>
      <c r="D19" s="371">
        <v>38</v>
      </c>
      <c r="G19" s="262">
        <v>2010205</v>
      </c>
      <c r="H19" s="262" t="s">
        <v>685</v>
      </c>
      <c r="I19" s="263">
        <f t="shared" si="0"/>
        <v>38</v>
      </c>
      <c r="J19" s="262">
        <v>37.6</v>
      </c>
      <c r="K19" s="262"/>
      <c r="L19" s="262"/>
      <c r="M19" s="262"/>
      <c r="N19" s="262">
        <v>37.6</v>
      </c>
    </row>
    <row r="20" spans="1:14" ht="19.899999999999999" customHeight="1">
      <c r="A20" s="253" t="s">
        <v>196</v>
      </c>
      <c r="B20" s="264">
        <v>2010206</v>
      </c>
      <c r="C20" s="251" t="s">
        <v>686</v>
      </c>
      <c r="D20" s="371">
        <v>12</v>
      </c>
      <c r="G20" s="262">
        <v>2010206</v>
      </c>
      <c r="H20" s="262" t="s">
        <v>686</v>
      </c>
      <c r="I20" s="263">
        <f t="shared" si="0"/>
        <v>12</v>
      </c>
      <c r="J20" s="262">
        <v>12</v>
      </c>
      <c r="K20" s="262"/>
      <c r="L20" s="262"/>
      <c r="M20" s="262"/>
      <c r="N20" s="262">
        <v>12</v>
      </c>
    </row>
    <row r="21" spans="1:14" ht="19.899999999999999" customHeight="1">
      <c r="A21" s="253" t="s">
        <v>197</v>
      </c>
      <c r="B21" s="264">
        <v>2010250</v>
      </c>
      <c r="C21" s="251" t="s">
        <v>682</v>
      </c>
      <c r="D21" s="371">
        <v>24</v>
      </c>
      <c r="G21" s="262">
        <v>2010250</v>
      </c>
      <c r="H21" s="262" t="s">
        <v>682</v>
      </c>
      <c r="I21" s="263">
        <f t="shared" si="0"/>
        <v>24</v>
      </c>
      <c r="J21" s="262">
        <v>24.36</v>
      </c>
      <c r="K21" s="262">
        <v>24.36</v>
      </c>
      <c r="L21" s="262">
        <v>19.63</v>
      </c>
      <c r="M21" s="262">
        <v>4.72</v>
      </c>
      <c r="N21" s="262"/>
    </row>
    <row r="22" spans="1:14" s="268" customFormat="1" ht="19.899999999999999" customHeight="1">
      <c r="A22" s="253" t="s">
        <v>198</v>
      </c>
      <c r="B22" s="265">
        <v>20103</v>
      </c>
      <c r="C22" s="252" t="s">
        <v>687</v>
      </c>
      <c r="D22" s="370">
        <f>SUM(D23:D30)</f>
        <v>13657</v>
      </c>
      <c r="G22" s="266">
        <v>20103</v>
      </c>
      <c r="H22" s="266" t="s">
        <v>687</v>
      </c>
      <c r="I22" s="267">
        <f t="shared" si="0"/>
        <v>14039</v>
      </c>
      <c r="J22" s="267">
        <v>14038.92</v>
      </c>
      <c r="K22" s="267">
        <v>6961.75</v>
      </c>
      <c r="L22" s="267">
        <v>5150.8</v>
      </c>
      <c r="M22" s="267">
        <v>1810.96</v>
      </c>
      <c r="N22" s="267">
        <v>7077.16</v>
      </c>
    </row>
    <row r="23" spans="1:14" ht="19.899999999999999" customHeight="1">
      <c r="A23" s="253" t="s">
        <v>199</v>
      </c>
      <c r="B23" s="264">
        <v>2010301</v>
      </c>
      <c r="C23" s="251" t="s">
        <v>676</v>
      </c>
      <c r="D23" s="371">
        <v>5141</v>
      </c>
      <c r="G23" s="262">
        <v>2010301</v>
      </c>
      <c r="H23" s="262" t="s">
        <v>676</v>
      </c>
      <c r="I23" s="263">
        <f t="shared" si="0"/>
        <v>5140</v>
      </c>
      <c r="J23" s="263">
        <v>5140.42</v>
      </c>
      <c r="K23" s="263">
        <v>4746.38</v>
      </c>
      <c r="L23" s="263">
        <v>3580.98</v>
      </c>
      <c r="M23" s="263">
        <v>1165.4000000000001</v>
      </c>
      <c r="N23" s="262">
        <v>394.04</v>
      </c>
    </row>
    <row r="24" spans="1:14" ht="19.899999999999999" customHeight="1">
      <c r="A24" s="253" t="s">
        <v>200</v>
      </c>
      <c r="B24" s="264">
        <v>2010302</v>
      </c>
      <c r="C24" s="251" t="s">
        <v>677</v>
      </c>
      <c r="D24" s="371">
        <v>482</v>
      </c>
      <c r="G24" s="262">
        <v>2010302</v>
      </c>
      <c r="H24" s="262" t="s">
        <v>677</v>
      </c>
      <c r="I24" s="263">
        <f t="shared" si="0"/>
        <v>482</v>
      </c>
      <c r="J24" s="262">
        <v>482.29</v>
      </c>
      <c r="K24" s="262"/>
      <c r="L24" s="262"/>
      <c r="M24" s="262"/>
      <c r="N24" s="262">
        <v>482.29</v>
      </c>
    </row>
    <row r="25" spans="1:14" ht="19.899999999999999" customHeight="1">
      <c r="A25" s="253" t="s">
        <v>201</v>
      </c>
      <c r="B25" s="264">
        <v>2010303</v>
      </c>
      <c r="C25" s="251" t="s">
        <v>678</v>
      </c>
      <c r="D25" s="371">
        <v>3235</v>
      </c>
      <c r="G25" s="262">
        <v>2010303</v>
      </c>
      <c r="H25" s="262" t="s">
        <v>678</v>
      </c>
      <c r="I25" s="263">
        <f t="shared" si="0"/>
        <v>3235</v>
      </c>
      <c r="J25" s="263">
        <v>3235.4</v>
      </c>
      <c r="K25" s="262">
        <v>488.35</v>
      </c>
      <c r="L25" s="262">
        <v>130.69999999999999</v>
      </c>
      <c r="M25" s="262">
        <v>357.65</v>
      </c>
      <c r="N25" s="263">
        <v>2747.05</v>
      </c>
    </row>
    <row r="26" spans="1:14" ht="19.899999999999999" customHeight="1">
      <c r="A26" s="253" t="s">
        <v>202</v>
      </c>
      <c r="B26" s="264">
        <v>2010305</v>
      </c>
      <c r="C26" s="251" t="s">
        <v>688</v>
      </c>
      <c r="D26" s="371">
        <v>12</v>
      </c>
      <c r="G26" s="262">
        <v>2010305</v>
      </c>
      <c r="H26" s="262" t="s">
        <v>688</v>
      </c>
      <c r="I26" s="263">
        <f t="shared" si="0"/>
        <v>12</v>
      </c>
      <c r="J26" s="262">
        <v>11.57</v>
      </c>
      <c r="K26" s="262"/>
      <c r="L26" s="262"/>
      <c r="M26" s="262"/>
      <c r="N26" s="262">
        <v>11.57</v>
      </c>
    </row>
    <row r="27" spans="1:14" ht="19.899999999999999" customHeight="1">
      <c r="A27" s="253" t="s">
        <v>203</v>
      </c>
      <c r="B27" s="264">
        <v>2010306</v>
      </c>
      <c r="C27" s="251" t="s">
        <v>689</v>
      </c>
      <c r="D27" s="371">
        <v>382</v>
      </c>
      <c r="G27" s="262">
        <v>2010306</v>
      </c>
      <c r="H27" s="262" t="s">
        <v>689</v>
      </c>
      <c r="I27" s="263">
        <f t="shared" si="0"/>
        <v>382</v>
      </c>
      <c r="J27" s="262">
        <v>382.48</v>
      </c>
      <c r="K27" s="262"/>
      <c r="L27" s="262"/>
      <c r="M27" s="262"/>
      <c r="N27" s="262">
        <v>382.48</v>
      </c>
    </row>
    <row r="28" spans="1:14" ht="19.899999999999999" customHeight="1">
      <c r="A28" s="253" t="s">
        <v>204</v>
      </c>
      <c r="B28" s="264">
        <v>2010308</v>
      </c>
      <c r="C28" s="251" t="s">
        <v>690</v>
      </c>
      <c r="D28" s="371">
        <v>90</v>
      </c>
      <c r="G28" s="262">
        <v>2010308</v>
      </c>
      <c r="H28" s="262" t="s">
        <v>690</v>
      </c>
      <c r="I28" s="263">
        <f t="shared" si="0"/>
        <v>90</v>
      </c>
      <c r="J28" s="262">
        <v>89.75</v>
      </c>
      <c r="K28" s="262"/>
      <c r="L28" s="262"/>
      <c r="M28" s="262"/>
      <c r="N28" s="262">
        <v>89.75</v>
      </c>
    </row>
    <row r="29" spans="1:14" ht="19.899999999999999" customHeight="1">
      <c r="A29" s="253" t="s">
        <v>205</v>
      </c>
      <c r="B29" s="264">
        <v>2010350</v>
      </c>
      <c r="C29" s="251" t="s">
        <v>682</v>
      </c>
      <c r="D29" s="371">
        <v>1607</v>
      </c>
      <c r="G29" s="262">
        <v>2010350</v>
      </c>
      <c r="H29" s="262" t="s">
        <v>682</v>
      </c>
      <c r="I29" s="263">
        <f t="shared" si="0"/>
        <v>1607</v>
      </c>
      <c r="J29" s="263">
        <v>1607.48</v>
      </c>
      <c r="K29" s="263">
        <v>1607.48</v>
      </c>
      <c r="L29" s="263">
        <v>1334.38</v>
      </c>
      <c r="M29" s="262">
        <v>273.10000000000002</v>
      </c>
      <c r="N29" s="262"/>
    </row>
    <row r="30" spans="1:14" ht="19.899999999999999" customHeight="1">
      <c r="A30" s="253" t="s">
        <v>206</v>
      </c>
      <c r="B30" s="264">
        <v>2010399</v>
      </c>
      <c r="C30" s="251" t="s">
        <v>691</v>
      </c>
      <c r="D30" s="371">
        <v>2708</v>
      </c>
      <c r="G30" s="262">
        <v>2010399</v>
      </c>
      <c r="H30" s="262" t="s">
        <v>691</v>
      </c>
      <c r="I30" s="263">
        <f t="shared" si="0"/>
        <v>3090</v>
      </c>
      <c r="J30" s="263">
        <v>3089.52</v>
      </c>
      <c r="K30" s="262">
        <v>119.54</v>
      </c>
      <c r="L30" s="262">
        <v>104.74</v>
      </c>
      <c r="M30" s="262">
        <v>14.8</v>
      </c>
      <c r="N30" s="263">
        <v>2969.98</v>
      </c>
    </row>
    <row r="31" spans="1:14" s="268" customFormat="1" ht="19.899999999999999" customHeight="1">
      <c r="A31" s="253" t="s">
        <v>207</v>
      </c>
      <c r="B31" s="265">
        <v>20104</v>
      </c>
      <c r="C31" s="252" t="s">
        <v>692</v>
      </c>
      <c r="D31" s="370">
        <f>SUM(D32:D34)</f>
        <v>534</v>
      </c>
      <c r="G31" s="266">
        <v>20104</v>
      </c>
      <c r="H31" s="266" t="s">
        <v>692</v>
      </c>
      <c r="I31" s="267">
        <f t="shared" si="0"/>
        <v>534</v>
      </c>
      <c r="J31" s="266">
        <v>533.78</v>
      </c>
      <c r="K31" s="266">
        <v>518.57000000000005</v>
      </c>
      <c r="L31" s="266">
        <v>444.65</v>
      </c>
      <c r="M31" s="266">
        <v>73.92</v>
      </c>
      <c r="N31" s="266">
        <v>15.21</v>
      </c>
    </row>
    <row r="32" spans="1:14" ht="19.899999999999999" customHeight="1">
      <c r="A32" s="253" t="s">
        <v>208</v>
      </c>
      <c r="B32" s="264">
        <v>2010401</v>
      </c>
      <c r="C32" s="251" t="s">
        <v>676</v>
      </c>
      <c r="D32" s="371">
        <v>335</v>
      </c>
      <c r="G32" s="262">
        <v>2010401</v>
      </c>
      <c r="H32" s="262" t="s">
        <v>676</v>
      </c>
      <c r="I32" s="263">
        <f t="shared" si="0"/>
        <v>334</v>
      </c>
      <c r="J32" s="262">
        <v>334.45</v>
      </c>
      <c r="K32" s="262">
        <v>334.45</v>
      </c>
      <c r="L32" s="262">
        <v>278.89</v>
      </c>
      <c r="M32" s="262">
        <v>55.55</v>
      </c>
      <c r="N32" s="262"/>
    </row>
    <row r="33" spans="1:14" ht="19.899999999999999" customHeight="1">
      <c r="A33" s="253" t="s">
        <v>209</v>
      </c>
      <c r="B33" s="264">
        <v>2010402</v>
      </c>
      <c r="C33" s="251" t="s">
        <v>677</v>
      </c>
      <c r="D33" s="371">
        <v>15</v>
      </c>
      <c r="G33" s="262">
        <v>2010402</v>
      </c>
      <c r="H33" s="262" t="s">
        <v>677</v>
      </c>
      <c r="I33" s="263">
        <f t="shared" si="0"/>
        <v>15</v>
      </c>
      <c r="J33" s="262">
        <v>15</v>
      </c>
      <c r="K33" s="262"/>
      <c r="L33" s="262"/>
      <c r="M33" s="262"/>
      <c r="N33" s="262">
        <v>15</v>
      </c>
    </row>
    <row r="34" spans="1:14" ht="19.899999999999999" customHeight="1">
      <c r="A34" s="253" t="s">
        <v>210</v>
      </c>
      <c r="B34" s="264">
        <v>2010450</v>
      </c>
      <c r="C34" s="251" t="s">
        <v>682</v>
      </c>
      <c r="D34" s="371">
        <v>184</v>
      </c>
      <c r="G34" s="262">
        <v>2010450</v>
      </c>
      <c r="H34" s="262" t="s">
        <v>682</v>
      </c>
      <c r="I34" s="263">
        <f t="shared" si="0"/>
        <v>184</v>
      </c>
      <c r="J34" s="262">
        <v>184.12</v>
      </c>
      <c r="K34" s="262">
        <v>184.12</v>
      </c>
      <c r="L34" s="262">
        <v>165.75</v>
      </c>
      <c r="M34" s="262">
        <v>18.37</v>
      </c>
      <c r="N34" s="262"/>
    </row>
    <row r="35" spans="1:14" s="268" customFormat="1" ht="19.899999999999999" customHeight="1">
      <c r="A35" s="253" t="s">
        <v>211</v>
      </c>
      <c r="B35" s="265">
        <v>20105</v>
      </c>
      <c r="C35" s="252" t="s">
        <v>693</v>
      </c>
      <c r="D35" s="370">
        <f>SUM(D36:D40)</f>
        <v>745</v>
      </c>
      <c r="G35" s="266">
        <v>20105</v>
      </c>
      <c r="H35" s="266" t="s">
        <v>693</v>
      </c>
      <c r="I35" s="267">
        <f t="shared" si="0"/>
        <v>775</v>
      </c>
      <c r="J35" s="266">
        <v>774.55</v>
      </c>
      <c r="K35" s="266">
        <v>502.22</v>
      </c>
      <c r="L35" s="266">
        <v>407.45</v>
      </c>
      <c r="M35" s="266">
        <v>94.77</v>
      </c>
      <c r="N35" s="266">
        <v>272.32</v>
      </c>
    </row>
    <row r="36" spans="1:14" ht="19.899999999999999" customHeight="1">
      <c r="A36" s="253" t="s">
        <v>212</v>
      </c>
      <c r="B36" s="264">
        <v>2010501</v>
      </c>
      <c r="C36" s="251" t="s">
        <v>676</v>
      </c>
      <c r="D36" s="371">
        <v>294</v>
      </c>
      <c r="G36" s="262">
        <v>2010501</v>
      </c>
      <c r="H36" s="262" t="s">
        <v>676</v>
      </c>
      <c r="I36" s="263">
        <f t="shared" si="0"/>
        <v>294</v>
      </c>
      <c r="J36" s="262">
        <v>294.42</v>
      </c>
      <c r="K36" s="262">
        <v>294.42</v>
      </c>
      <c r="L36" s="262">
        <v>213.72</v>
      </c>
      <c r="M36" s="262">
        <v>80.69</v>
      </c>
      <c r="N36" s="262"/>
    </row>
    <row r="37" spans="1:14" ht="19.899999999999999" customHeight="1">
      <c r="A37" s="253" t="s">
        <v>213</v>
      </c>
      <c r="B37" s="264">
        <v>2010505</v>
      </c>
      <c r="C37" s="251" t="s">
        <v>694</v>
      </c>
      <c r="D37" s="371">
        <v>130</v>
      </c>
      <c r="G37" s="262">
        <v>2010505</v>
      </c>
      <c r="H37" s="262" t="s">
        <v>694</v>
      </c>
      <c r="I37" s="263">
        <f t="shared" si="0"/>
        <v>130</v>
      </c>
      <c r="J37" s="262">
        <v>129.63999999999999</v>
      </c>
      <c r="K37" s="262"/>
      <c r="L37" s="262"/>
      <c r="M37" s="262"/>
      <c r="N37" s="262">
        <v>129.63999999999999</v>
      </c>
    </row>
    <row r="38" spans="1:14" ht="19.899999999999999" customHeight="1">
      <c r="A38" s="253" t="s">
        <v>214</v>
      </c>
      <c r="B38" s="264">
        <v>2010506</v>
      </c>
      <c r="C38" s="251" t="s">
        <v>695</v>
      </c>
      <c r="D38" s="371">
        <v>101</v>
      </c>
      <c r="G38" s="262">
        <v>2010506</v>
      </c>
      <c r="H38" s="262" t="s">
        <v>695</v>
      </c>
      <c r="I38" s="263">
        <f t="shared" si="0"/>
        <v>131</v>
      </c>
      <c r="J38" s="262">
        <v>131.18</v>
      </c>
      <c r="K38" s="262"/>
      <c r="L38" s="262"/>
      <c r="M38" s="262"/>
      <c r="N38" s="262">
        <v>131.18</v>
      </c>
    </row>
    <row r="39" spans="1:14" ht="19.899999999999999" customHeight="1">
      <c r="A39" s="253" t="s">
        <v>215</v>
      </c>
      <c r="B39" s="264">
        <v>2010507</v>
      </c>
      <c r="C39" s="251" t="s">
        <v>696</v>
      </c>
      <c r="D39" s="371">
        <v>12</v>
      </c>
      <c r="G39" s="262">
        <v>2010507</v>
      </c>
      <c r="H39" s="262" t="s">
        <v>696</v>
      </c>
      <c r="I39" s="263">
        <f t="shared" si="0"/>
        <v>12</v>
      </c>
      <c r="J39" s="262">
        <v>11.5</v>
      </c>
      <c r="K39" s="262"/>
      <c r="L39" s="262"/>
      <c r="M39" s="262"/>
      <c r="N39" s="262">
        <v>11.5</v>
      </c>
    </row>
    <row r="40" spans="1:14" ht="19.899999999999999" customHeight="1">
      <c r="A40" s="253" t="s">
        <v>216</v>
      </c>
      <c r="B40" s="264">
        <v>2010550</v>
      </c>
      <c r="C40" s="251" t="s">
        <v>682</v>
      </c>
      <c r="D40" s="371">
        <v>208</v>
      </c>
      <c r="G40" s="262">
        <v>2010550</v>
      </c>
      <c r="H40" s="262" t="s">
        <v>682</v>
      </c>
      <c r="I40" s="263">
        <f t="shared" si="0"/>
        <v>208</v>
      </c>
      <c r="J40" s="262">
        <v>207.81</v>
      </c>
      <c r="K40" s="262">
        <v>207.81</v>
      </c>
      <c r="L40" s="262">
        <v>193.73</v>
      </c>
      <c r="M40" s="262">
        <v>14.08</v>
      </c>
      <c r="N40" s="262"/>
    </row>
    <row r="41" spans="1:14" s="268" customFormat="1" ht="19.899999999999999" customHeight="1">
      <c r="A41" s="253" t="s">
        <v>217</v>
      </c>
      <c r="B41" s="265">
        <v>20106</v>
      </c>
      <c r="C41" s="252" t="s">
        <v>697</v>
      </c>
      <c r="D41" s="370">
        <f>SUM(D42:D45)</f>
        <v>1531</v>
      </c>
      <c r="G41" s="266">
        <v>20106</v>
      </c>
      <c r="H41" s="266" t="s">
        <v>697</v>
      </c>
      <c r="I41" s="267">
        <f t="shared" si="0"/>
        <v>1531</v>
      </c>
      <c r="J41" s="267">
        <v>1531.15</v>
      </c>
      <c r="K41" s="267">
        <v>1008.28</v>
      </c>
      <c r="L41" s="266">
        <v>909.4</v>
      </c>
      <c r="M41" s="266">
        <v>98.88</v>
      </c>
      <c r="N41" s="266">
        <v>522.87</v>
      </c>
    </row>
    <row r="42" spans="1:14" ht="19.899999999999999" customHeight="1">
      <c r="A42" s="253" t="s">
        <v>218</v>
      </c>
      <c r="B42" s="264">
        <v>2010601</v>
      </c>
      <c r="C42" s="251" t="s">
        <v>676</v>
      </c>
      <c r="D42" s="371">
        <v>602</v>
      </c>
      <c r="G42" s="262">
        <v>2010601</v>
      </c>
      <c r="H42" s="262" t="s">
        <v>676</v>
      </c>
      <c r="I42" s="263">
        <f t="shared" si="0"/>
        <v>602</v>
      </c>
      <c r="J42" s="262">
        <v>601.98</v>
      </c>
      <c r="K42" s="262">
        <v>601.98</v>
      </c>
      <c r="L42" s="262">
        <v>519.76</v>
      </c>
      <c r="M42" s="262">
        <v>82.22</v>
      </c>
      <c r="N42" s="262"/>
    </row>
    <row r="43" spans="1:14" ht="19.899999999999999" customHeight="1">
      <c r="A43" s="253" t="s">
        <v>219</v>
      </c>
      <c r="B43" s="264">
        <v>2010607</v>
      </c>
      <c r="C43" s="251" t="s">
        <v>698</v>
      </c>
      <c r="D43" s="371">
        <v>49</v>
      </c>
      <c r="G43" s="262">
        <v>2010607</v>
      </c>
      <c r="H43" s="262" t="s">
        <v>698</v>
      </c>
      <c r="I43" s="263">
        <f t="shared" si="0"/>
        <v>49</v>
      </c>
      <c r="J43" s="262">
        <v>49.47</v>
      </c>
      <c r="K43" s="262"/>
      <c r="L43" s="262"/>
      <c r="M43" s="262"/>
      <c r="N43" s="262">
        <v>49.47</v>
      </c>
    </row>
    <row r="44" spans="1:14" ht="19.899999999999999" customHeight="1">
      <c r="A44" s="253" t="s">
        <v>220</v>
      </c>
      <c r="B44" s="264">
        <v>2010608</v>
      </c>
      <c r="C44" s="251" t="s">
        <v>699</v>
      </c>
      <c r="D44" s="371">
        <v>474</v>
      </c>
      <c r="G44" s="262">
        <v>2010608</v>
      </c>
      <c r="H44" s="262" t="s">
        <v>699</v>
      </c>
      <c r="I44" s="263">
        <f t="shared" si="0"/>
        <v>473</v>
      </c>
      <c r="J44" s="262">
        <v>473.4</v>
      </c>
      <c r="K44" s="262"/>
      <c r="L44" s="262"/>
      <c r="M44" s="262"/>
      <c r="N44" s="262">
        <v>473.4</v>
      </c>
    </row>
    <row r="45" spans="1:14" ht="19.899999999999999" customHeight="1">
      <c r="A45" s="253" t="s">
        <v>221</v>
      </c>
      <c r="B45" s="264">
        <v>2010650</v>
      </c>
      <c r="C45" s="251" t="s">
        <v>682</v>
      </c>
      <c r="D45" s="371">
        <v>406</v>
      </c>
      <c r="G45" s="262">
        <v>2010650</v>
      </c>
      <c r="H45" s="262" t="s">
        <v>682</v>
      </c>
      <c r="I45" s="263">
        <f t="shared" si="0"/>
        <v>406</v>
      </c>
      <c r="J45" s="262">
        <v>406.3</v>
      </c>
      <c r="K45" s="262">
        <v>406.3</v>
      </c>
      <c r="L45" s="262">
        <v>389.64</v>
      </c>
      <c r="M45" s="262">
        <v>16.66</v>
      </c>
      <c r="N45" s="262"/>
    </row>
    <row r="46" spans="1:14" s="268" customFormat="1" ht="19.899999999999999" customHeight="1">
      <c r="A46" s="253" t="s">
        <v>217</v>
      </c>
      <c r="B46" s="265">
        <v>20107</v>
      </c>
      <c r="C46" s="252" t="s">
        <v>943</v>
      </c>
      <c r="D46" s="370">
        <f>SUM(D47)</f>
        <v>680</v>
      </c>
      <c r="G46" s="266">
        <v>20106</v>
      </c>
      <c r="H46" s="266" t="s">
        <v>697</v>
      </c>
      <c r="I46" s="267">
        <f t="shared" si="0"/>
        <v>1531</v>
      </c>
      <c r="J46" s="267">
        <v>1531.15</v>
      </c>
      <c r="K46" s="267">
        <v>1008.28</v>
      </c>
      <c r="L46" s="266">
        <v>909.4</v>
      </c>
      <c r="M46" s="266">
        <v>98.88</v>
      </c>
      <c r="N46" s="266">
        <v>522.87</v>
      </c>
    </row>
    <row r="47" spans="1:14" ht="19.899999999999999" customHeight="1">
      <c r="A47" s="253" t="s">
        <v>218</v>
      </c>
      <c r="B47" s="264">
        <v>2010799</v>
      </c>
      <c r="C47" s="251" t="s">
        <v>944</v>
      </c>
      <c r="D47" s="371">
        <v>680</v>
      </c>
      <c r="G47" s="262">
        <v>2010601</v>
      </c>
      <c r="H47" s="262" t="s">
        <v>676</v>
      </c>
      <c r="I47" s="263">
        <f t="shared" si="0"/>
        <v>602</v>
      </c>
      <c r="J47" s="262">
        <v>601.98</v>
      </c>
      <c r="K47" s="262">
        <v>601.98</v>
      </c>
      <c r="L47" s="262">
        <v>519.76</v>
      </c>
      <c r="M47" s="262">
        <v>82.22</v>
      </c>
      <c r="N47" s="262"/>
    </row>
    <row r="48" spans="1:14" s="268" customFormat="1" ht="19.899999999999999" customHeight="1">
      <c r="A48" s="253" t="s">
        <v>222</v>
      </c>
      <c r="B48" s="265">
        <v>20108</v>
      </c>
      <c r="C48" s="252" t="s">
        <v>700</v>
      </c>
      <c r="D48" s="370">
        <v>220</v>
      </c>
      <c r="G48" s="266">
        <v>20108</v>
      </c>
      <c r="H48" s="266" t="s">
        <v>700</v>
      </c>
      <c r="I48" s="267">
        <f t="shared" si="0"/>
        <v>220</v>
      </c>
      <c r="J48" s="266">
        <v>220.26</v>
      </c>
      <c r="K48" s="266">
        <v>220.26</v>
      </c>
      <c r="L48" s="266">
        <v>192.23</v>
      </c>
      <c r="M48" s="266">
        <v>28.04</v>
      </c>
      <c r="N48" s="266"/>
    </row>
    <row r="49" spans="1:14" ht="19.899999999999999" customHeight="1">
      <c r="A49" s="253" t="s">
        <v>223</v>
      </c>
      <c r="B49" s="264">
        <v>2010801</v>
      </c>
      <c r="C49" s="251" t="s">
        <v>676</v>
      </c>
      <c r="D49" s="371">
        <v>169</v>
      </c>
      <c r="G49" s="262">
        <v>2010801</v>
      </c>
      <c r="H49" s="262" t="s">
        <v>676</v>
      </c>
      <c r="I49" s="263">
        <f t="shared" si="0"/>
        <v>169</v>
      </c>
      <c r="J49" s="262">
        <v>168.89</v>
      </c>
      <c r="K49" s="262">
        <v>168.89</v>
      </c>
      <c r="L49" s="262">
        <v>145.43</v>
      </c>
      <c r="M49" s="262">
        <v>23.46</v>
      </c>
      <c r="N49" s="262"/>
    </row>
    <row r="50" spans="1:14" ht="19.899999999999999" customHeight="1">
      <c r="A50" s="253" t="s">
        <v>224</v>
      </c>
      <c r="B50" s="264">
        <v>2010850</v>
      </c>
      <c r="C50" s="251" t="s">
        <v>682</v>
      </c>
      <c r="D50" s="371">
        <v>51</v>
      </c>
      <c r="G50" s="262">
        <v>2010850</v>
      </c>
      <c r="H50" s="262" t="s">
        <v>682</v>
      </c>
      <c r="I50" s="263">
        <f t="shared" si="0"/>
        <v>51</v>
      </c>
      <c r="J50" s="262">
        <v>51.37</v>
      </c>
      <c r="K50" s="262">
        <v>51.37</v>
      </c>
      <c r="L50" s="262">
        <v>46.8</v>
      </c>
      <c r="M50" s="262">
        <v>4.57</v>
      </c>
      <c r="N50" s="262"/>
    </row>
    <row r="51" spans="1:14" s="268" customFormat="1" ht="19.899999999999999" customHeight="1">
      <c r="A51" s="253" t="s">
        <v>225</v>
      </c>
      <c r="B51" s="265">
        <v>20111</v>
      </c>
      <c r="C51" s="252" t="s">
        <v>701</v>
      </c>
      <c r="D51" s="370">
        <f>SUM(D52:D54)</f>
        <v>1152</v>
      </c>
      <c r="G51" s="266">
        <v>20111</v>
      </c>
      <c r="H51" s="266" t="s">
        <v>701</v>
      </c>
      <c r="I51" s="267">
        <f t="shared" si="0"/>
        <v>1252</v>
      </c>
      <c r="J51" s="267">
        <v>1252.32</v>
      </c>
      <c r="K51" s="266">
        <v>716.68</v>
      </c>
      <c r="L51" s="266">
        <v>576.75</v>
      </c>
      <c r="M51" s="266">
        <v>139.93</v>
      </c>
      <c r="N51" s="266">
        <v>535.64</v>
      </c>
    </row>
    <row r="52" spans="1:14" ht="19.899999999999999" customHeight="1">
      <c r="A52" s="253" t="s">
        <v>226</v>
      </c>
      <c r="B52" s="264">
        <v>2011101</v>
      </c>
      <c r="C52" s="251" t="s">
        <v>676</v>
      </c>
      <c r="D52" s="371">
        <v>667</v>
      </c>
      <c r="G52" s="262">
        <v>2011101</v>
      </c>
      <c r="H52" s="262" t="s">
        <v>676</v>
      </c>
      <c r="I52" s="263">
        <f t="shared" si="0"/>
        <v>667</v>
      </c>
      <c r="J52" s="262">
        <v>667.32</v>
      </c>
      <c r="K52" s="262">
        <v>667.32</v>
      </c>
      <c r="L52" s="262">
        <v>533.80999999999995</v>
      </c>
      <c r="M52" s="262">
        <v>133.51</v>
      </c>
      <c r="N52" s="262"/>
    </row>
    <row r="53" spans="1:14" ht="19.899999999999999" customHeight="1">
      <c r="A53" s="253" t="s">
        <v>227</v>
      </c>
      <c r="B53" s="264">
        <v>2011102</v>
      </c>
      <c r="C53" s="251" t="s">
        <v>677</v>
      </c>
      <c r="D53" s="371">
        <v>436</v>
      </c>
      <c r="G53" s="262">
        <v>2011102</v>
      </c>
      <c r="H53" s="262" t="s">
        <v>677</v>
      </c>
      <c r="I53" s="263">
        <f t="shared" si="0"/>
        <v>536</v>
      </c>
      <c r="J53" s="262">
        <v>535.64</v>
      </c>
      <c r="K53" s="262"/>
      <c r="L53" s="262"/>
      <c r="M53" s="262"/>
      <c r="N53" s="262">
        <v>535.64</v>
      </c>
    </row>
    <row r="54" spans="1:14" ht="19.899999999999999" customHeight="1">
      <c r="A54" s="253" t="s">
        <v>228</v>
      </c>
      <c r="B54" s="264">
        <v>2011150</v>
      </c>
      <c r="C54" s="251" t="s">
        <v>682</v>
      </c>
      <c r="D54" s="371">
        <v>49</v>
      </c>
      <c r="G54" s="262">
        <v>2011150</v>
      </c>
      <c r="H54" s="262" t="s">
        <v>682</v>
      </c>
      <c r="I54" s="263">
        <f t="shared" si="0"/>
        <v>49</v>
      </c>
      <c r="J54" s="262">
        <v>49.36</v>
      </c>
      <c r="K54" s="262">
        <v>49.36</v>
      </c>
      <c r="L54" s="262">
        <v>42.94</v>
      </c>
      <c r="M54" s="262">
        <v>6.42</v>
      </c>
      <c r="N54" s="262"/>
    </row>
    <row r="55" spans="1:14" s="268" customFormat="1" ht="19.899999999999999" customHeight="1">
      <c r="A55" s="253" t="s">
        <v>229</v>
      </c>
      <c r="B55" s="265">
        <v>20113</v>
      </c>
      <c r="C55" s="252" t="s">
        <v>702</v>
      </c>
      <c r="D55" s="370">
        <f>SUM(D56:D59)</f>
        <v>908</v>
      </c>
      <c r="G55" s="266">
        <v>20113</v>
      </c>
      <c r="H55" s="266" t="s">
        <v>702</v>
      </c>
      <c r="I55" s="267">
        <f t="shared" si="0"/>
        <v>4485</v>
      </c>
      <c r="J55" s="267">
        <v>4484.6000000000004</v>
      </c>
      <c r="K55" s="266">
        <v>704.45</v>
      </c>
      <c r="L55" s="266">
        <v>616.73</v>
      </c>
      <c r="M55" s="266">
        <v>87.72</v>
      </c>
      <c r="N55" s="267">
        <v>3780.15</v>
      </c>
    </row>
    <row r="56" spans="1:14" ht="19.899999999999999" customHeight="1">
      <c r="A56" s="253" t="s">
        <v>230</v>
      </c>
      <c r="B56" s="264">
        <v>2011301</v>
      </c>
      <c r="C56" s="251" t="s">
        <v>676</v>
      </c>
      <c r="D56" s="371">
        <v>550</v>
      </c>
      <c r="G56" s="262">
        <v>2011301</v>
      </c>
      <c r="H56" s="262" t="s">
        <v>676</v>
      </c>
      <c r="I56" s="263">
        <f t="shared" si="0"/>
        <v>550</v>
      </c>
      <c r="J56" s="262">
        <v>549.59</v>
      </c>
      <c r="K56" s="262">
        <v>454.59</v>
      </c>
      <c r="L56" s="262">
        <v>397.18</v>
      </c>
      <c r="M56" s="262">
        <v>57.4</v>
      </c>
      <c r="N56" s="262">
        <v>95</v>
      </c>
    </row>
    <row r="57" spans="1:14" ht="19.899999999999999" customHeight="1">
      <c r="A57" s="253" t="s">
        <v>231</v>
      </c>
      <c r="B57" s="264">
        <v>2011302</v>
      </c>
      <c r="C57" s="251" t="s">
        <v>677</v>
      </c>
      <c r="D57" s="371">
        <v>8</v>
      </c>
      <c r="G57" s="262">
        <v>2011302</v>
      </c>
      <c r="H57" s="262" t="s">
        <v>677</v>
      </c>
      <c r="I57" s="263">
        <f t="shared" si="0"/>
        <v>8</v>
      </c>
      <c r="J57" s="262">
        <v>7.72</v>
      </c>
      <c r="K57" s="262"/>
      <c r="L57" s="262"/>
      <c r="M57" s="262"/>
      <c r="N57" s="262">
        <v>7.72</v>
      </c>
    </row>
    <row r="58" spans="1:14" ht="19.899999999999999" customHeight="1">
      <c r="A58" s="253" t="s">
        <v>232</v>
      </c>
      <c r="B58" s="264">
        <v>2011308</v>
      </c>
      <c r="C58" s="251" t="s">
        <v>703</v>
      </c>
      <c r="D58" s="371">
        <v>100</v>
      </c>
      <c r="G58" s="262">
        <v>2011308</v>
      </c>
      <c r="H58" s="262" t="s">
        <v>703</v>
      </c>
      <c r="I58" s="263">
        <f t="shared" si="0"/>
        <v>3677</v>
      </c>
      <c r="J58" s="263">
        <v>3677.43</v>
      </c>
      <c r="K58" s="262"/>
      <c r="L58" s="262"/>
      <c r="M58" s="262"/>
      <c r="N58" s="263">
        <v>3677.43</v>
      </c>
    </row>
    <row r="59" spans="1:14" ht="19.899999999999999" customHeight="1">
      <c r="A59" s="253" t="s">
        <v>233</v>
      </c>
      <c r="B59" s="264">
        <v>2011350</v>
      </c>
      <c r="C59" s="251" t="s">
        <v>682</v>
      </c>
      <c r="D59" s="371">
        <v>250</v>
      </c>
      <c r="G59" s="262">
        <v>2011350</v>
      </c>
      <c r="H59" s="262" t="s">
        <v>682</v>
      </c>
      <c r="I59" s="263">
        <f t="shared" si="0"/>
        <v>250</v>
      </c>
      <c r="J59" s="262">
        <v>249.86</v>
      </c>
      <c r="K59" s="262">
        <v>249.86</v>
      </c>
      <c r="L59" s="262">
        <v>219.54</v>
      </c>
      <c r="M59" s="262">
        <v>30.32</v>
      </c>
      <c r="N59" s="262"/>
    </row>
    <row r="60" spans="1:14" s="268" customFormat="1" ht="19.899999999999999" customHeight="1">
      <c r="A60" s="253" t="s">
        <v>234</v>
      </c>
      <c r="B60" s="265">
        <v>20123</v>
      </c>
      <c r="C60" s="252" t="s">
        <v>704</v>
      </c>
      <c r="D60" s="370">
        <f>SUM(D61:D64)</f>
        <v>175</v>
      </c>
      <c r="G60" s="266">
        <v>20123</v>
      </c>
      <c r="H60" s="266" t="s">
        <v>704</v>
      </c>
      <c r="I60" s="267">
        <f t="shared" si="0"/>
        <v>175</v>
      </c>
      <c r="J60" s="266">
        <v>174.55</v>
      </c>
      <c r="K60" s="266">
        <v>134.38</v>
      </c>
      <c r="L60" s="266">
        <v>108.88</v>
      </c>
      <c r="M60" s="266">
        <v>25.49</v>
      </c>
      <c r="N60" s="266">
        <v>40.17</v>
      </c>
    </row>
    <row r="61" spans="1:14" ht="19.899999999999999" customHeight="1">
      <c r="A61" s="253" t="s">
        <v>235</v>
      </c>
      <c r="B61" s="264">
        <v>2012301</v>
      </c>
      <c r="C61" s="251" t="s">
        <v>676</v>
      </c>
      <c r="D61" s="371">
        <v>95</v>
      </c>
      <c r="G61" s="262">
        <v>2012301</v>
      </c>
      <c r="H61" s="262" t="s">
        <v>676</v>
      </c>
      <c r="I61" s="263">
        <f t="shared" si="0"/>
        <v>95</v>
      </c>
      <c r="J61" s="262">
        <v>94.75</v>
      </c>
      <c r="K61" s="262">
        <v>94.75</v>
      </c>
      <c r="L61" s="262">
        <v>80.099999999999994</v>
      </c>
      <c r="M61" s="262">
        <v>14.65</v>
      </c>
      <c r="N61" s="262"/>
    </row>
    <row r="62" spans="1:14" ht="19.899999999999999" customHeight="1">
      <c r="A62" s="253" t="s">
        <v>236</v>
      </c>
      <c r="B62" s="264">
        <v>2012302</v>
      </c>
      <c r="C62" s="251" t="s">
        <v>677</v>
      </c>
      <c r="D62" s="371">
        <v>5</v>
      </c>
      <c r="G62" s="262">
        <v>2012302</v>
      </c>
      <c r="H62" s="262" t="s">
        <v>677</v>
      </c>
      <c r="I62" s="263">
        <f t="shared" si="0"/>
        <v>5</v>
      </c>
      <c r="J62" s="262">
        <v>4.8</v>
      </c>
      <c r="K62" s="262">
        <v>4.8</v>
      </c>
      <c r="L62" s="262"/>
      <c r="M62" s="262">
        <v>4.8</v>
      </c>
      <c r="N62" s="262"/>
    </row>
    <row r="63" spans="1:14" ht="19.899999999999999" customHeight="1">
      <c r="A63" s="253" t="s">
        <v>237</v>
      </c>
      <c r="B63" s="264">
        <v>2012304</v>
      </c>
      <c r="C63" s="251" t="s">
        <v>705</v>
      </c>
      <c r="D63" s="371">
        <v>40</v>
      </c>
      <c r="G63" s="262">
        <v>2012304</v>
      </c>
      <c r="H63" s="262" t="s">
        <v>705</v>
      </c>
      <c r="I63" s="263">
        <f t="shared" si="0"/>
        <v>40</v>
      </c>
      <c r="J63" s="262">
        <v>40.17</v>
      </c>
      <c r="K63" s="262"/>
      <c r="L63" s="262"/>
      <c r="M63" s="262"/>
      <c r="N63" s="262">
        <v>40.17</v>
      </c>
    </row>
    <row r="64" spans="1:14" ht="19.899999999999999" customHeight="1">
      <c r="A64" s="253" t="s">
        <v>238</v>
      </c>
      <c r="B64" s="264">
        <v>2012350</v>
      </c>
      <c r="C64" s="251" t="s">
        <v>682</v>
      </c>
      <c r="D64" s="371">
        <v>35</v>
      </c>
      <c r="G64" s="262">
        <v>2012350</v>
      </c>
      <c r="H64" s="262" t="s">
        <v>682</v>
      </c>
      <c r="I64" s="263">
        <f t="shared" si="0"/>
        <v>35</v>
      </c>
      <c r="J64" s="262">
        <v>34.83</v>
      </c>
      <c r="K64" s="262">
        <v>34.83</v>
      </c>
      <c r="L64" s="262">
        <v>28.78</v>
      </c>
      <c r="M64" s="262">
        <v>6.05</v>
      </c>
      <c r="N64" s="262"/>
    </row>
    <row r="65" spans="1:14" s="268" customFormat="1" ht="19.899999999999999" customHeight="1">
      <c r="A65" s="253" t="s">
        <v>239</v>
      </c>
      <c r="B65" s="265">
        <v>20126</v>
      </c>
      <c r="C65" s="252" t="s">
        <v>706</v>
      </c>
      <c r="D65" s="370">
        <f>SUM(D66:D67)</f>
        <v>152</v>
      </c>
      <c r="G65" s="266">
        <v>20126</v>
      </c>
      <c r="H65" s="266" t="s">
        <v>706</v>
      </c>
      <c r="I65" s="267">
        <f t="shared" si="0"/>
        <v>222</v>
      </c>
      <c r="J65" s="266">
        <v>222.35</v>
      </c>
      <c r="K65" s="266">
        <v>99.35</v>
      </c>
      <c r="L65" s="266">
        <v>85.97</v>
      </c>
      <c r="M65" s="266">
        <v>13.38</v>
      </c>
      <c r="N65" s="266">
        <v>123</v>
      </c>
    </row>
    <row r="66" spans="1:14" ht="19.899999999999999" customHeight="1">
      <c r="A66" s="253" t="s">
        <v>240</v>
      </c>
      <c r="B66" s="264">
        <v>2012601</v>
      </c>
      <c r="C66" s="251" t="s">
        <v>676</v>
      </c>
      <c r="D66" s="371">
        <v>99</v>
      </c>
      <c r="G66" s="262">
        <v>2012601</v>
      </c>
      <c r="H66" s="262" t="s">
        <v>676</v>
      </c>
      <c r="I66" s="263">
        <f t="shared" si="0"/>
        <v>99</v>
      </c>
      <c r="J66" s="262">
        <v>99.35</v>
      </c>
      <c r="K66" s="262">
        <v>99.35</v>
      </c>
      <c r="L66" s="262">
        <v>85.97</v>
      </c>
      <c r="M66" s="262">
        <v>13.38</v>
      </c>
      <c r="N66" s="262"/>
    </row>
    <row r="67" spans="1:14" ht="19.899999999999999" customHeight="1">
      <c r="A67" s="253" t="s">
        <v>241</v>
      </c>
      <c r="B67" s="264">
        <v>2012604</v>
      </c>
      <c r="C67" s="251" t="s">
        <v>707</v>
      </c>
      <c r="D67" s="371">
        <v>53</v>
      </c>
      <c r="G67" s="262">
        <v>2012604</v>
      </c>
      <c r="H67" s="262" t="s">
        <v>707</v>
      </c>
      <c r="I67" s="263">
        <f t="shared" si="0"/>
        <v>123</v>
      </c>
      <c r="J67" s="262">
        <v>123</v>
      </c>
      <c r="K67" s="262"/>
      <c r="L67" s="262"/>
      <c r="M67" s="262"/>
      <c r="N67" s="262">
        <v>123</v>
      </c>
    </row>
    <row r="68" spans="1:14" s="268" customFormat="1" ht="19.899999999999999" customHeight="1">
      <c r="A68" s="253" t="s">
        <v>242</v>
      </c>
      <c r="B68" s="265">
        <v>20128</v>
      </c>
      <c r="C68" s="252" t="s">
        <v>708</v>
      </c>
      <c r="D68" s="370">
        <f>SUM(D69:D70)</f>
        <v>169</v>
      </c>
      <c r="G68" s="266">
        <v>20128</v>
      </c>
      <c r="H68" s="266" t="s">
        <v>708</v>
      </c>
      <c r="I68" s="267">
        <f t="shared" si="0"/>
        <v>269</v>
      </c>
      <c r="J68" s="266">
        <v>269.33</v>
      </c>
      <c r="K68" s="266">
        <v>59.33</v>
      </c>
      <c r="L68" s="266">
        <v>51.24</v>
      </c>
      <c r="M68" s="266">
        <v>8.09</v>
      </c>
      <c r="N68" s="266">
        <v>210</v>
      </c>
    </row>
    <row r="69" spans="1:14" ht="19.899999999999999" customHeight="1">
      <c r="A69" s="253" t="s">
        <v>243</v>
      </c>
      <c r="B69" s="264">
        <v>2012801</v>
      </c>
      <c r="C69" s="251" t="s">
        <v>676</v>
      </c>
      <c r="D69" s="371">
        <v>59</v>
      </c>
      <c r="G69" s="262">
        <v>2012801</v>
      </c>
      <c r="H69" s="262" t="s">
        <v>676</v>
      </c>
      <c r="I69" s="263">
        <f t="shared" si="0"/>
        <v>59</v>
      </c>
      <c r="J69" s="262">
        <v>59.33</v>
      </c>
      <c r="K69" s="262">
        <v>59.33</v>
      </c>
      <c r="L69" s="262">
        <v>51.24</v>
      </c>
      <c r="M69" s="262">
        <v>8.09</v>
      </c>
      <c r="N69" s="262"/>
    </row>
    <row r="70" spans="1:14" ht="19.899999999999999" customHeight="1">
      <c r="A70" s="253" t="s">
        <v>244</v>
      </c>
      <c r="B70" s="264">
        <v>2012899</v>
      </c>
      <c r="C70" s="251" t="s">
        <v>709</v>
      </c>
      <c r="D70" s="371">
        <v>110</v>
      </c>
      <c r="G70" s="262">
        <v>2012899</v>
      </c>
      <c r="H70" s="262" t="s">
        <v>709</v>
      </c>
      <c r="I70" s="263">
        <f t="shared" ref="I70:I128" si="1">ROUND(J70,0)</f>
        <v>210</v>
      </c>
      <c r="J70" s="262">
        <v>210</v>
      </c>
      <c r="K70" s="262"/>
      <c r="L70" s="262"/>
      <c r="M70" s="262"/>
      <c r="N70" s="262">
        <v>210</v>
      </c>
    </row>
    <row r="71" spans="1:14" s="268" customFormat="1" ht="19.899999999999999" customHeight="1">
      <c r="A71" s="253" t="s">
        <v>245</v>
      </c>
      <c r="B71" s="265">
        <v>20129</v>
      </c>
      <c r="C71" s="252" t="s">
        <v>710</v>
      </c>
      <c r="D71" s="370">
        <f>SUM(D72:D75)</f>
        <v>360</v>
      </c>
      <c r="G71" s="266">
        <v>20129</v>
      </c>
      <c r="H71" s="266" t="s">
        <v>710</v>
      </c>
      <c r="I71" s="267">
        <f t="shared" si="1"/>
        <v>360</v>
      </c>
      <c r="J71" s="266">
        <v>359.58</v>
      </c>
      <c r="K71" s="266">
        <v>198.53</v>
      </c>
      <c r="L71" s="266">
        <v>173.97</v>
      </c>
      <c r="M71" s="266">
        <v>24.56</v>
      </c>
      <c r="N71" s="266">
        <v>161.05000000000001</v>
      </c>
    </row>
    <row r="72" spans="1:14" ht="19.899999999999999" customHeight="1">
      <c r="A72" s="253" t="s">
        <v>246</v>
      </c>
      <c r="B72" s="264">
        <v>2012901</v>
      </c>
      <c r="C72" s="251" t="s">
        <v>676</v>
      </c>
      <c r="D72" s="371">
        <v>191</v>
      </c>
      <c r="G72" s="262">
        <v>2012901</v>
      </c>
      <c r="H72" s="262" t="s">
        <v>676</v>
      </c>
      <c r="I72" s="263">
        <f t="shared" si="1"/>
        <v>190</v>
      </c>
      <c r="J72" s="262">
        <v>189.81</v>
      </c>
      <c r="K72" s="262">
        <v>189.81</v>
      </c>
      <c r="L72" s="262">
        <v>165.25</v>
      </c>
      <c r="M72" s="262">
        <v>24.56</v>
      </c>
      <c r="N72" s="262"/>
    </row>
    <row r="73" spans="1:14" ht="19.899999999999999" customHeight="1">
      <c r="A73" s="253" t="s">
        <v>247</v>
      </c>
      <c r="B73" s="264">
        <v>2012902</v>
      </c>
      <c r="C73" s="251" t="s">
        <v>677</v>
      </c>
      <c r="D73" s="371">
        <v>78</v>
      </c>
      <c r="G73" s="262">
        <v>2012902</v>
      </c>
      <c r="H73" s="262" t="s">
        <v>677</v>
      </c>
      <c r="I73" s="263">
        <f t="shared" si="1"/>
        <v>78</v>
      </c>
      <c r="J73" s="262">
        <v>78</v>
      </c>
      <c r="K73" s="262"/>
      <c r="L73" s="262"/>
      <c r="M73" s="262"/>
      <c r="N73" s="262">
        <v>78</v>
      </c>
    </row>
    <row r="74" spans="1:14" ht="19.899999999999999" customHeight="1">
      <c r="A74" s="253" t="s">
        <v>248</v>
      </c>
      <c r="B74" s="264">
        <v>2012950</v>
      </c>
      <c r="C74" s="251" t="s">
        <v>682</v>
      </c>
      <c r="D74" s="371">
        <v>37</v>
      </c>
      <c r="G74" s="262">
        <v>2012950</v>
      </c>
      <c r="H74" s="262" t="s">
        <v>682</v>
      </c>
      <c r="I74" s="263">
        <f t="shared" si="1"/>
        <v>37</v>
      </c>
      <c r="J74" s="262">
        <v>37.46</v>
      </c>
      <c r="K74" s="262">
        <v>8.7200000000000006</v>
      </c>
      <c r="L74" s="262">
        <v>8.7200000000000006</v>
      </c>
      <c r="M74" s="262"/>
      <c r="N74" s="262">
        <v>28.74</v>
      </c>
    </row>
    <row r="75" spans="1:14" ht="19.899999999999999" customHeight="1">
      <c r="A75" s="253" t="s">
        <v>249</v>
      </c>
      <c r="B75" s="264">
        <v>2012999</v>
      </c>
      <c r="C75" s="251" t="s">
        <v>711</v>
      </c>
      <c r="D75" s="371">
        <v>54</v>
      </c>
      <c r="G75" s="262">
        <v>2012999</v>
      </c>
      <c r="H75" s="262" t="s">
        <v>711</v>
      </c>
      <c r="I75" s="263">
        <f t="shared" si="1"/>
        <v>54</v>
      </c>
      <c r="J75" s="262">
        <v>54.31</v>
      </c>
      <c r="K75" s="262"/>
      <c r="L75" s="262"/>
      <c r="M75" s="262"/>
      <c r="N75" s="262">
        <v>54.31</v>
      </c>
    </row>
    <row r="76" spans="1:14" s="268" customFormat="1" ht="19.899999999999999" customHeight="1">
      <c r="A76" s="253" t="s">
        <v>250</v>
      </c>
      <c r="B76" s="265">
        <v>20131</v>
      </c>
      <c r="C76" s="252" t="s">
        <v>712</v>
      </c>
      <c r="D76" s="370">
        <f>SUM(D77:D80)</f>
        <v>3329</v>
      </c>
      <c r="G76" s="266">
        <v>20131</v>
      </c>
      <c r="H76" s="266" t="s">
        <v>712</v>
      </c>
      <c r="I76" s="267">
        <f t="shared" si="1"/>
        <v>3529</v>
      </c>
      <c r="J76" s="267">
        <v>3529.27</v>
      </c>
      <c r="K76" s="267">
        <v>1421.43</v>
      </c>
      <c r="L76" s="267">
        <v>1273.3</v>
      </c>
      <c r="M76" s="266">
        <v>148.13</v>
      </c>
      <c r="N76" s="267">
        <v>2107.85</v>
      </c>
    </row>
    <row r="77" spans="1:14" ht="19.899999999999999" customHeight="1">
      <c r="A77" s="253" t="s">
        <v>251</v>
      </c>
      <c r="B77" s="264">
        <v>2013101</v>
      </c>
      <c r="C77" s="251" t="s">
        <v>676</v>
      </c>
      <c r="D77" s="371">
        <v>1243</v>
      </c>
      <c r="G77" s="262">
        <v>2013101</v>
      </c>
      <c r="H77" s="262" t="s">
        <v>676</v>
      </c>
      <c r="I77" s="263">
        <f t="shared" si="1"/>
        <v>1243</v>
      </c>
      <c r="J77" s="263">
        <v>1243.1300000000001</v>
      </c>
      <c r="K77" s="263">
        <v>1195.1300000000001</v>
      </c>
      <c r="L77" s="263">
        <v>1061.1600000000001</v>
      </c>
      <c r="M77" s="262">
        <v>133.97</v>
      </c>
      <c r="N77" s="262">
        <v>48</v>
      </c>
    </row>
    <row r="78" spans="1:14" ht="19.899999999999999" customHeight="1">
      <c r="A78" s="253" t="s">
        <v>252</v>
      </c>
      <c r="B78" s="264">
        <v>2013102</v>
      </c>
      <c r="C78" s="251" t="s">
        <v>677</v>
      </c>
      <c r="D78" s="371">
        <v>938</v>
      </c>
      <c r="G78" s="262">
        <v>2013102</v>
      </c>
      <c r="H78" s="262" t="s">
        <v>677</v>
      </c>
      <c r="I78" s="263">
        <f t="shared" si="1"/>
        <v>938</v>
      </c>
      <c r="J78" s="262">
        <v>937.75</v>
      </c>
      <c r="K78" s="262"/>
      <c r="L78" s="262"/>
      <c r="M78" s="262"/>
      <c r="N78" s="262">
        <v>937.75</v>
      </c>
    </row>
    <row r="79" spans="1:14" ht="19.899999999999999" customHeight="1">
      <c r="A79" s="253" t="s">
        <v>253</v>
      </c>
      <c r="B79" s="264">
        <v>2013150</v>
      </c>
      <c r="C79" s="251" t="s">
        <v>682</v>
      </c>
      <c r="D79" s="371">
        <v>216</v>
      </c>
      <c r="G79" s="262">
        <v>2013150</v>
      </c>
      <c r="H79" s="262" t="s">
        <v>682</v>
      </c>
      <c r="I79" s="263">
        <f t="shared" si="1"/>
        <v>216</v>
      </c>
      <c r="J79" s="262">
        <v>216.38</v>
      </c>
      <c r="K79" s="262">
        <v>216.38</v>
      </c>
      <c r="L79" s="262">
        <v>202.23</v>
      </c>
      <c r="M79" s="262">
        <v>14.15</v>
      </c>
      <c r="N79" s="262"/>
    </row>
    <row r="80" spans="1:14" ht="19.899999999999999" customHeight="1">
      <c r="A80" s="253" t="s">
        <v>254</v>
      </c>
      <c r="B80" s="264">
        <v>2013199</v>
      </c>
      <c r="C80" s="251" t="s">
        <v>713</v>
      </c>
      <c r="D80" s="371">
        <v>932</v>
      </c>
      <c r="G80" s="262">
        <v>2013199</v>
      </c>
      <c r="H80" s="262" t="s">
        <v>713</v>
      </c>
      <c r="I80" s="263">
        <f t="shared" si="1"/>
        <v>1132</v>
      </c>
      <c r="J80" s="263">
        <v>1132.01</v>
      </c>
      <c r="K80" s="262">
        <v>9.92</v>
      </c>
      <c r="L80" s="262">
        <v>9.92</v>
      </c>
      <c r="M80" s="262"/>
      <c r="N80" s="263">
        <v>1122.0899999999999</v>
      </c>
    </row>
    <row r="81" spans="1:14" s="268" customFormat="1" ht="19.899999999999999" customHeight="1">
      <c r="A81" s="253" t="s">
        <v>255</v>
      </c>
      <c r="B81" s="265">
        <v>20132</v>
      </c>
      <c r="C81" s="252" t="s">
        <v>714</v>
      </c>
      <c r="D81" s="370">
        <f>SUM(D82:D84)</f>
        <v>617</v>
      </c>
      <c r="G81" s="266">
        <v>20132</v>
      </c>
      <c r="H81" s="266" t="s">
        <v>714</v>
      </c>
      <c r="I81" s="267">
        <f t="shared" si="1"/>
        <v>617</v>
      </c>
      <c r="J81" s="266">
        <v>617.17999999999995</v>
      </c>
      <c r="K81" s="266">
        <v>348.03</v>
      </c>
      <c r="L81" s="266">
        <v>298.49</v>
      </c>
      <c r="M81" s="266">
        <v>49.55</v>
      </c>
      <c r="N81" s="266">
        <v>269.14999999999998</v>
      </c>
    </row>
    <row r="82" spans="1:14" ht="19.899999999999999" customHeight="1">
      <c r="A82" s="253" t="s">
        <v>256</v>
      </c>
      <c r="B82" s="264">
        <v>2013201</v>
      </c>
      <c r="C82" s="251" t="s">
        <v>676</v>
      </c>
      <c r="D82" s="371">
        <v>284</v>
      </c>
      <c r="G82" s="262">
        <v>2013201</v>
      </c>
      <c r="H82" s="262" t="s">
        <v>676</v>
      </c>
      <c r="I82" s="263">
        <f t="shared" si="1"/>
        <v>284</v>
      </c>
      <c r="J82" s="262">
        <v>284.42</v>
      </c>
      <c r="K82" s="262">
        <v>284.42</v>
      </c>
      <c r="L82" s="262">
        <v>241.18</v>
      </c>
      <c r="M82" s="262">
        <v>43.23</v>
      </c>
      <c r="N82" s="262"/>
    </row>
    <row r="83" spans="1:14" ht="19.899999999999999" customHeight="1">
      <c r="A83" s="253" t="s">
        <v>257</v>
      </c>
      <c r="B83" s="264">
        <v>2013202</v>
      </c>
      <c r="C83" s="251" t="s">
        <v>677</v>
      </c>
      <c r="D83" s="371">
        <v>271</v>
      </c>
      <c r="G83" s="262">
        <v>2013202</v>
      </c>
      <c r="H83" s="262" t="s">
        <v>677</v>
      </c>
      <c r="I83" s="263">
        <f t="shared" si="1"/>
        <v>271</v>
      </c>
      <c r="J83" s="262">
        <v>270.55</v>
      </c>
      <c r="K83" s="262">
        <v>1.4</v>
      </c>
      <c r="L83" s="262"/>
      <c r="M83" s="262">
        <v>1.4</v>
      </c>
      <c r="N83" s="262">
        <v>269.14999999999998</v>
      </c>
    </row>
    <row r="84" spans="1:14" ht="19.899999999999999" customHeight="1">
      <c r="A84" s="253" t="s">
        <v>258</v>
      </c>
      <c r="B84" s="264">
        <v>2013250</v>
      </c>
      <c r="C84" s="251" t="s">
        <v>682</v>
      </c>
      <c r="D84" s="371">
        <v>62</v>
      </c>
      <c r="G84" s="262">
        <v>2013250</v>
      </c>
      <c r="H84" s="262" t="s">
        <v>682</v>
      </c>
      <c r="I84" s="263">
        <f t="shared" si="1"/>
        <v>62</v>
      </c>
      <c r="J84" s="262">
        <v>62.21</v>
      </c>
      <c r="K84" s="262">
        <v>62.21</v>
      </c>
      <c r="L84" s="262">
        <v>57.3</v>
      </c>
      <c r="M84" s="262">
        <v>4.91</v>
      </c>
      <c r="N84" s="262"/>
    </row>
    <row r="85" spans="1:14" s="268" customFormat="1" ht="19.899999999999999" customHeight="1">
      <c r="A85" s="253" t="s">
        <v>259</v>
      </c>
      <c r="B85" s="265">
        <v>20133</v>
      </c>
      <c r="C85" s="252" t="s">
        <v>715</v>
      </c>
      <c r="D85" s="370">
        <f>SUM(D86:D89)</f>
        <v>1137</v>
      </c>
      <c r="G85" s="266">
        <v>20133</v>
      </c>
      <c r="H85" s="266" t="s">
        <v>715</v>
      </c>
      <c r="I85" s="267">
        <f t="shared" si="1"/>
        <v>1137</v>
      </c>
      <c r="J85" s="267">
        <v>1136.69</v>
      </c>
      <c r="K85" s="266">
        <v>426.19</v>
      </c>
      <c r="L85" s="266">
        <v>377.52</v>
      </c>
      <c r="M85" s="266">
        <v>48.67</v>
      </c>
      <c r="N85" s="266">
        <v>710.5</v>
      </c>
    </row>
    <row r="86" spans="1:14" ht="19.899999999999999" customHeight="1">
      <c r="A86" s="253" t="s">
        <v>260</v>
      </c>
      <c r="B86" s="264">
        <v>2013301</v>
      </c>
      <c r="C86" s="251" t="s">
        <v>676</v>
      </c>
      <c r="D86" s="371">
        <v>185</v>
      </c>
      <c r="G86" s="262">
        <v>2013301</v>
      </c>
      <c r="H86" s="262" t="s">
        <v>676</v>
      </c>
      <c r="I86" s="263">
        <f t="shared" si="1"/>
        <v>185</v>
      </c>
      <c r="J86" s="262">
        <v>185.25</v>
      </c>
      <c r="K86" s="262">
        <v>185.25</v>
      </c>
      <c r="L86" s="262">
        <v>156.91</v>
      </c>
      <c r="M86" s="262">
        <v>28.34</v>
      </c>
      <c r="N86" s="262"/>
    </row>
    <row r="87" spans="1:14" ht="19.899999999999999" customHeight="1">
      <c r="A87" s="253" t="s">
        <v>261</v>
      </c>
      <c r="B87" s="264">
        <v>2013302</v>
      </c>
      <c r="C87" s="251" t="s">
        <v>677</v>
      </c>
      <c r="D87" s="371">
        <v>523</v>
      </c>
      <c r="G87" s="262">
        <v>2013302</v>
      </c>
      <c r="H87" s="262" t="s">
        <v>677</v>
      </c>
      <c r="I87" s="263">
        <f t="shared" si="1"/>
        <v>523</v>
      </c>
      <c r="J87" s="262">
        <v>522.5</v>
      </c>
      <c r="K87" s="262"/>
      <c r="L87" s="262"/>
      <c r="M87" s="262"/>
      <c r="N87" s="262">
        <v>522.5</v>
      </c>
    </row>
    <row r="88" spans="1:14" ht="19.899999999999999" customHeight="1">
      <c r="A88" s="253" t="s">
        <v>262</v>
      </c>
      <c r="B88" s="264">
        <v>2013350</v>
      </c>
      <c r="C88" s="251" t="s">
        <v>682</v>
      </c>
      <c r="D88" s="371">
        <v>241</v>
      </c>
      <c r="G88" s="262">
        <v>2013350</v>
      </c>
      <c r="H88" s="262" t="s">
        <v>682</v>
      </c>
      <c r="I88" s="263">
        <f t="shared" si="1"/>
        <v>241</v>
      </c>
      <c r="J88" s="262">
        <v>240.94</v>
      </c>
      <c r="K88" s="262">
        <v>240.94</v>
      </c>
      <c r="L88" s="262">
        <v>220.61</v>
      </c>
      <c r="M88" s="262">
        <v>20.329999999999998</v>
      </c>
      <c r="N88" s="262"/>
    </row>
    <row r="89" spans="1:14" ht="19.899999999999999" customHeight="1">
      <c r="A89" s="253" t="s">
        <v>263</v>
      </c>
      <c r="B89" s="264">
        <v>2013399</v>
      </c>
      <c r="C89" s="251" t="s">
        <v>716</v>
      </c>
      <c r="D89" s="371">
        <v>188</v>
      </c>
      <c r="G89" s="262">
        <v>2013399</v>
      </c>
      <c r="H89" s="262" t="s">
        <v>716</v>
      </c>
      <c r="I89" s="263">
        <f t="shared" si="1"/>
        <v>188</v>
      </c>
      <c r="J89" s="262">
        <v>188</v>
      </c>
      <c r="K89" s="262"/>
      <c r="L89" s="262"/>
      <c r="M89" s="262"/>
      <c r="N89" s="262">
        <v>188</v>
      </c>
    </row>
    <row r="90" spans="1:14" s="268" customFormat="1" ht="19.899999999999999" customHeight="1">
      <c r="A90" s="253" t="s">
        <v>264</v>
      </c>
      <c r="B90" s="265">
        <v>20134</v>
      </c>
      <c r="C90" s="252" t="s">
        <v>717</v>
      </c>
      <c r="D90" s="370">
        <f>SUM(D91:D93)</f>
        <v>134</v>
      </c>
      <c r="G90" s="266">
        <v>20134</v>
      </c>
      <c r="H90" s="266" t="s">
        <v>717</v>
      </c>
      <c r="I90" s="267">
        <f t="shared" si="1"/>
        <v>134</v>
      </c>
      <c r="J90" s="266">
        <v>134.27000000000001</v>
      </c>
      <c r="K90" s="266">
        <v>66.349999999999994</v>
      </c>
      <c r="L90" s="266">
        <v>56.28</v>
      </c>
      <c r="M90" s="266">
        <v>10.07</v>
      </c>
      <c r="N90" s="266">
        <v>67.92</v>
      </c>
    </row>
    <row r="91" spans="1:14" ht="19.899999999999999" customHeight="1">
      <c r="A91" s="253" t="s">
        <v>265</v>
      </c>
      <c r="B91" s="264">
        <v>2013401</v>
      </c>
      <c r="C91" s="251" t="s">
        <v>676</v>
      </c>
      <c r="D91" s="371">
        <v>66</v>
      </c>
      <c r="G91" s="262">
        <v>2013401</v>
      </c>
      <c r="H91" s="262" t="s">
        <v>676</v>
      </c>
      <c r="I91" s="263">
        <f t="shared" si="1"/>
        <v>66</v>
      </c>
      <c r="J91" s="262">
        <v>66.349999999999994</v>
      </c>
      <c r="K91" s="262">
        <v>66.349999999999994</v>
      </c>
      <c r="L91" s="262">
        <v>56.28</v>
      </c>
      <c r="M91" s="262">
        <v>10.07</v>
      </c>
      <c r="N91" s="262"/>
    </row>
    <row r="92" spans="1:14" ht="19.899999999999999" customHeight="1">
      <c r="A92" s="253" t="s">
        <v>266</v>
      </c>
      <c r="B92" s="264">
        <v>2013402</v>
      </c>
      <c r="C92" s="251" t="s">
        <v>677</v>
      </c>
      <c r="D92" s="371">
        <v>41</v>
      </c>
      <c r="G92" s="262">
        <v>2013402</v>
      </c>
      <c r="H92" s="262" t="s">
        <v>677</v>
      </c>
      <c r="I92" s="263">
        <f t="shared" si="1"/>
        <v>41</v>
      </c>
      <c r="J92" s="262">
        <v>40.92</v>
      </c>
      <c r="K92" s="262"/>
      <c r="L92" s="262"/>
      <c r="M92" s="262"/>
      <c r="N92" s="262">
        <v>40.92</v>
      </c>
    </row>
    <row r="93" spans="1:14" ht="19.899999999999999" customHeight="1">
      <c r="A93" s="253" t="s">
        <v>267</v>
      </c>
      <c r="B93" s="264">
        <v>2013404</v>
      </c>
      <c r="C93" s="251" t="s">
        <v>718</v>
      </c>
      <c r="D93" s="371">
        <v>27</v>
      </c>
      <c r="G93" s="262">
        <v>2013404</v>
      </c>
      <c r="H93" s="262" t="s">
        <v>718</v>
      </c>
      <c r="I93" s="263">
        <f t="shared" si="1"/>
        <v>27</v>
      </c>
      <c r="J93" s="262">
        <v>27</v>
      </c>
      <c r="K93" s="262"/>
      <c r="L93" s="262"/>
      <c r="M93" s="262"/>
      <c r="N93" s="262">
        <v>27</v>
      </c>
    </row>
    <row r="94" spans="1:14" s="268" customFormat="1" ht="19.899999999999999" customHeight="1">
      <c r="A94" s="253" t="s">
        <v>268</v>
      </c>
      <c r="B94" s="265">
        <v>20138</v>
      </c>
      <c r="C94" s="252" t="s">
        <v>719</v>
      </c>
      <c r="D94" s="370">
        <f>SUM(D95:D102)</f>
        <v>1500</v>
      </c>
      <c r="G94" s="266">
        <v>20138</v>
      </c>
      <c r="H94" s="266" t="s">
        <v>719</v>
      </c>
      <c r="I94" s="267">
        <f t="shared" si="1"/>
        <v>1550</v>
      </c>
      <c r="J94" s="267">
        <v>1549.64</v>
      </c>
      <c r="K94" s="267">
        <v>1232.1500000000001</v>
      </c>
      <c r="L94" s="267">
        <v>1016.95</v>
      </c>
      <c r="M94" s="266">
        <v>215.2</v>
      </c>
      <c r="N94" s="266">
        <v>317.49</v>
      </c>
    </row>
    <row r="95" spans="1:14" ht="19.899999999999999" customHeight="1">
      <c r="A95" s="253" t="s">
        <v>269</v>
      </c>
      <c r="B95" s="264">
        <v>2013801</v>
      </c>
      <c r="C95" s="251" t="s">
        <v>676</v>
      </c>
      <c r="D95" s="371">
        <v>1171</v>
      </c>
      <c r="G95" s="262">
        <v>2013801</v>
      </c>
      <c r="H95" s="262" t="s">
        <v>676</v>
      </c>
      <c r="I95" s="263">
        <f t="shared" si="1"/>
        <v>1171</v>
      </c>
      <c r="J95" s="263">
        <v>1170.79</v>
      </c>
      <c r="K95" s="263">
        <v>1170.79</v>
      </c>
      <c r="L95" s="262">
        <v>960.79</v>
      </c>
      <c r="M95" s="262">
        <v>210</v>
      </c>
      <c r="N95" s="262"/>
    </row>
    <row r="96" spans="1:14" ht="19.899999999999999" customHeight="1">
      <c r="A96" s="253" t="s">
        <v>270</v>
      </c>
      <c r="B96" s="264">
        <v>2013802</v>
      </c>
      <c r="C96" s="251" t="s">
        <v>677</v>
      </c>
      <c r="D96" s="371">
        <v>59</v>
      </c>
      <c r="G96" s="262">
        <v>2013802</v>
      </c>
      <c r="H96" s="262" t="s">
        <v>677</v>
      </c>
      <c r="I96" s="263">
        <f t="shared" si="1"/>
        <v>59</v>
      </c>
      <c r="J96" s="262">
        <v>58.74</v>
      </c>
      <c r="K96" s="262"/>
      <c r="L96" s="262"/>
      <c r="M96" s="262"/>
      <c r="N96" s="262">
        <v>58.74</v>
      </c>
    </row>
    <row r="97" spans="1:14" ht="19.899999999999999" customHeight="1">
      <c r="A97" s="253" t="s">
        <v>271</v>
      </c>
      <c r="B97" s="264">
        <v>2013804</v>
      </c>
      <c r="C97" s="251" t="s">
        <v>720</v>
      </c>
      <c r="D97" s="371">
        <v>49</v>
      </c>
      <c r="G97" s="262">
        <v>2013804</v>
      </c>
      <c r="H97" s="262" t="s">
        <v>720</v>
      </c>
      <c r="I97" s="263">
        <f t="shared" si="1"/>
        <v>49</v>
      </c>
      <c r="J97" s="262">
        <v>49</v>
      </c>
      <c r="K97" s="262"/>
      <c r="L97" s="262"/>
      <c r="M97" s="262"/>
      <c r="N97" s="262">
        <v>49</v>
      </c>
    </row>
    <row r="98" spans="1:14" ht="19.899999999999999" customHeight="1">
      <c r="A98" s="253" t="s">
        <v>272</v>
      </c>
      <c r="B98" s="264">
        <v>2013812</v>
      </c>
      <c r="C98" s="251" t="s">
        <v>721</v>
      </c>
      <c r="D98" s="371">
        <v>27</v>
      </c>
      <c r="G98" s="262">
        <v>2013812</v>
      </c>
      <c r="H98" s="262" t="s">
        <v>721</v>
      </c>
      <c r="I98" s="263">
        <f t="shared" si="1"/>
        <v>27</v>
      </c>
      <c r="J98" s="262">
        <v>26.75</v>
      </c>
      <c r="K98" s="262"/>
      <c r="L98" s="262"/>
      <c r="M98" s="262"/>
      <c r="N98" s="262">
        <v>26.75</v>
      </c>
    </row>
    <row r="99" spans="1:14" ht="19.899999999999999" customHeight="1">
      <c r="A99" s="253" t="s">
        <v>273</v>
      </c>
      <c r="B99" s="264">
        <v>2013815</v>
      </c>
      <c r="C99" s="251" t="s">
        <v>722</v>
      </c>
      <c r="D99" s="371">
        <v>20</v>
      </c>
      <c r="G99" s="262">
        <v>2013815</v>
      </c>
      <c r="H99" s="262" t="s">
        <v>722</v>
      </c>
      <c r="I99" s="263">
        <f t="shared" si="1"/>
        <v>20</v>
      </c>
      <c r="J99" s="262">
        <v>20</v>
      </c>
      <c r="K99" s="262"/>
      <c r="L99" s="262"/>
      <c r="M99" s="262"/>
      <c r="N99" s="262">
        <v>20</v>
      </c>
    </row>
    <row r="100" spans="1:14" ht="19.899999999999999" customHeight="1">
      <c r="A100" s="253" t="s">
        <v>274</v>
      </c>
      <c r="B100" s="264">
        <v>2013816</v>
      </c>
      <c r="C100" s="251" t="s">
        <v>723</v>
      </c>
      <c r="D100" s="371">
        <v>47</v>
      </c>
      <c r="G100" s="262">
        <v>2013816</v>
      </c>
      <c r="H100" s="262" t="s">
        <v>723</v>
      </c>
      <c r="I100" s="263">
        <f t="shared" si="1"/>
        <v>47</v>
      </c>
      <c r="J100" s="262">
        <v>47.4</v>
      </c>
      <c r="K100" s="262"/>
      <c r="L100" s="262"/>
      <c r="M100" s="262"/>
      <c r="N100" s="262">
        <v>47.4</v>
      </c>
    </row>
    <row r="101" spans="1:14" ht="19.899999999999999" customHeight="1">
      <c r="A101" s="253" t="s">
        <v>553</v>
      </c>
      <c r="B101" s="264">
        <v>2013850</v>
      </c>
      <c r="C101" s="251" t="s">
        <v>682</v>
      </c>
      <c r="D101" s="371">
        <v>61</v>
      </c>
      <c r="G101" s="262">
        <v>2013850</v>
      </c>
      <c r="H101" s="262" t="s">
        <v>682</v>
      </c>
      <c r="I101" s="263">
        <f t="shared" si="1"/>
        <v>61</v>
      </c>
      <c r="J101" s="262">
        <v>61.36</v>
      </c>
      <c r="K101" s="262">
        <v>61.36</v>
      </c>
      <c r="L101" s="262">
        <v>56.16</v>
      </c>
      <c r="M101" s="262">
        <v>5.2</v>
      </c>
      <c r="N101" s="262"/>
    </row>
    <row r="102" spans="1:14" ht="19.899999999999999" customHeight="1">
      <c r="A102" s="253" t="s">
        <v>500</v>
      </c>
      <c r="B102" s="264">
        <v>2013899</v>
      </c>
      <c r="C102" s="251" t="s">
        <v>724</v>
      </c>
      <c r="D102" s="371">
        <v>66</v>
      </c>
      <c r="G102" s="262">
        <v>2013899</v>
      </c>
      <c r="H102" s="262" t="s">
        <v>724</v>
      </c>
      <c r="I102" s="263">
        <f t="shared" si="1"/>
        <v>116</v>
      </c>
      <c r="J102" s="262">
        <v>115.6</v>
      </c>
      <c r="K102" s="262"/>
      <c r="L102" s="262"/>
      <c r="M102" s="262"/>
      <c r="N102" s="262">
        <v>115.6</v>
      </c>
    </row>
    <row r="103" spans="1:14" s="268" customFormat="1" ht="19.899999999999999" customHeight="1">
      <c r="A103" s="253" t="s">
        <v>501</v>
      </c>
      <c r="B103" s="265">
        <v>20199</v>
      </c>
      <c r="C103" s="252" t="s">
        <v>725</v>
      </c>
      <c r="D103" s="370">
        <f>SUM(D104)</f>
        <v>857</v>
      </c>
      <c r="G103" s="266">
        <v>20199</v>
      </c>
      <c r="H103" s="266" t="s">
        <v>725</v>
      </c>
      <c r="I103" s="267">
        <f t="shared" si="1"/>
        <v>516</v>
      </c>
      <c r="J103" s="266">
        <v>515.67999999999995</v>
      </c>
      <c r="K103" s="266">
        <v>115.56</v>
      </c>
      <c r="L103" s="266">
        <v>115.56</v>
      </c>
      <c r="M103" s="266"/>
      <c r="N103" s="266">
        <v>400.13</v>
      </c>
    </row>
    <row r="104" spans="1:14" ht="19.899999999999999" customHeight="1">
      <c r="A104" s="253" t="s">
        <v>554</v>
      </c>
      <c r="B104" s="264">
        <v>2019999</v>
      </c>
      <c r="C104" s="251" t="s">
        <v>726</v>
      </c>
      <c r="D104" s="371">
        <v>857</v>
      </c>
      <c r="G104" s="262">
        <v>2019999</v>
      </c>
      <c r="H104" s="262" t="s">
        <v>726</v>
      </c>
      <c r="I104" s="263">
        <f t="shared" si="1"/>
        <v>516</v>
      </c>
      <c r="J104" s="262">
        <v>515.67999999999995</v>
      </c>
      <c r="K104" s="262">
        <v>115.56</v>
      </c>
      <c r="L104" s="262">
        <v>115.56</v>
      </c>
      <c r="M104" s="262"/>
      <c r="N104" s="262">
        <v>400.13</v>
      </c>
    </row>
    <row r="105" spans="1:14" s="268" customFormat="1" ht="19.899999999999999" customHeight="1">
      <c r="A105" s="253" t="s">
        <v>275</v>
      </c>
      <c r="B105" s="265">
        <v>204</v>
      </c>
      <c r="C105" s="252" t="s">
        <v>924</v>
      </c>
      <c r="D105" s="370">
        <f>SUM(D106,D108,D112,D117,D127)</f>
        <v>2656</v>
      </c>
      <c r="G105" s="266">
        <v>204</v>
      </c>
      <c r="H105" s="266" t="s">
        <v>659</v>
      </c>
      <c r="I105" s="267">
        <f t="shared" si="1"/>
        <v>5256</v>
      </c>
      <c r="J105" s="267">
        <v>5255.81</v>
      </c>
      <c r="K105" s="267">
        <v>2378.7399999999998</v>
      </c>
      <c r="L105" s="267">
        <v>2141.59</v>
      </c>
      <c r="M105" s="266">
        <v>237.16</v>
      </c>
      <c r="N105" s="267">
        <v>2877.07</v>
      </c>
    </row>
    <row r="106" spans="1:14" s="268" customFormat="1" ht="19.899999999999999" customHeight="1">
      <c r="A106" s="253" t="s">
        <v>276</v>
      </c>
      <c r="B106" s="265">
        <v>20402</v>
      </c>
      <c r="C106" s="252" t="s">
        <v>727</v>
      </c>
      <c r="D106" s="370">
        <v>1560</v>
      </c>
      <c r="G106" s="266">
        <v>20402</v>
      </c>
      <c r="H106" s="266" t="s">
        <v>727</v>
      </c>
      <c r="I106" s="267">
        <f t="shared" si="1"/>
        <v>1560</v>
      </c>
      <c r="J106" s="267">
        <v>1560.22</v>
      </c>
      <c r="K106" s="266"/>
      <c r="L106" s="266"/>
      <c r="M106" s="266"/>
      <c r="N106" s="267">
        <v>1560.22</v>
      </c>
    </row>
    <row r="107" spans="1:14" ht="19.899999999999999" customHeight="1">
      <c r="A107" s="253" t="s">
        <v>277</v>
      </c>
      <c r="B107" s="264">
        <v>2040202</v>
      </c>
      <c r="C107" s="251" t="s">
        <v>677</v>
      </c>
      <c r="D107" s="371">
        <v>1560</v>
      </c>
      <c r="G107" s="262">
        <v>2040202</v>
      </c>
      <c r="H107" s="262" t="s">
        <v>677</v>
      </c>
      <c r="I107" s="263">
        <f t="shared" si="1"/>
        <v>1560</v>
      </c>
      <c r="J107" s="263">
        <v>1560.22</v>
      </c>
      <c r="K107" s="262"/>
      <c r="L107" s="262"/>
      <c r="M107" s="262"/>
      <c r="N107" s="263">
        <v>1560.22</v>
      </c>
    </row>
    <row r="108" spans="1:14" s="268" customFormat="1" ht="19.899999999999999" customHeight="1">
      <c r="A108" s="253" t="s">
        <v>278</v>
      </c>
      <c r="B108" s="265">
        <v>20404</v>
      </c>
      <c r="C108" s="252" t="s">
        <v>728</v>
      </c>
      <c r="D108" s="370">
        <f>SUM(D109:D111)</f>
        <v>91</v>
      </c>
      <c r="G108" s="266">
        <v>20404</v>
      </c>
      <c r="H108" s="266" t="s">
        <v>728</v>
      </c>
      <c r="I108" s="267">
        <f t="shared" si="1"/>
        <v>847</v>
      </c>
      <c r="J108" s="266">
        <v>847.2</v>
      </c>
      <c r="K108" s="266">
        <v>720.91</v>
      </c>
      <c r="L108" s="266">
        <v>639.29999999999995</v>
      </c>
      <c r="M108" s="266">
        <v>81.62</v>
      </c>
      <c r="N108" s="266">
        <v>126.28</v>
      </c>
    </row>
    <row r="109" spans="1:14" ht="19.899999999999999" customHeight="1">
      <c r="A109" s="253" t="s">
        <v>279</v>
      </c>
      <c r="B109" s="264">
        <v>2040401</v>
      </c>
      <c r="C109" s="251" t="s">
        <v>676</v>
      </c>
      <c r="D109" s="371">
        <v>75</v>
      </c>
      <c r="G109" s="262">
        <v>2040401</v>
      </c>
      <c r="H109" s="262" t="s">
        <v>676</v>
      </c>
      <c r="I109" s="263">
        <f t="shared" si="1"/>
        <v>721</v>
      </c>
      <c r="J109" s="262">
        <v>720.91</v>
      </c>
      <c r="K109" s="262">
        <v>720.91</v>
      </c>
      <c r="L109" s="262">
        <v>639.29999999999995</v>
      </c>
      <c r="M109" s="262">
        <v>81.62</v>
      </c>
      <c r="N109" s="262"/>
    </row>
    <row r="110" spans="1:14" ht="19.899999999999999" customHeight="1">
      <c r="A110" s="253" t="s">
        <v>280</v>
      </c>
      <c r="B110" s="264">
        <v>2040402</v>
      </c>
      <c r="C110" s="251" t="s">
        <v>677</v>
      </c>
      <c r="D110" s="371"/>
      <c r="G110" s="262">
        <v>2040402</v>
      </c>
      <c r="H110" s="262" t="s">
        <v>677</v>
      </c>
      <c r="I110" s="263">
        <f t="shared" si="1"/>
        <v>30</v>
      </c>
      <c r="J110" s="262">
        <v>30.28</v>
      </c>
      <c r="K110" s="262"/>
      <c r="L110" s="262"/>
      <c r="M110" s="262"/>
      <c r="N110" s="262">
        <v>30.28</v>
      </c>
    </row>
    <row r="111" spans="1:14" ht="19.899999999999999" customHeight="1">
      <c r="A111" s="253" t="s">
        <v>281</v>
      </c>
      <c r="B111" s="264">
        <v>2040499</v>
      </c>
      <c r="C111" s="251" t="s">
        <v>729</v>
      </c>
      <c r="D111" s="371">
        <v>16</v>
      </c>
      <c r="G111" s="262">
        <v>2040499</v>
      </c>
      <c r="H111" s="262" t="s">
        <v>729</v>
      </c>
      <c r="I111" s="263">
        <f t="shared" si="1"/>
        <v>96</v>
      </c>
      <c r="J111" s="262">
        <v>96</v>
      </c>
      <c r="K111" s="262"/>
      <c r="L111" s="262"/>
      <c r="M111" s="262"/>
      <c r="N111" s="262">
        <v>96</v>
      </c>
    </row>
    <row r="112" spans="1:14" s="268" customFormat="1" ht="19.899999999999999" customHeight="1">
      <c r="A112" s="253" t="s">
        <v>282</v>
      </c>
      <c r="B112" s="265">
        <v>20405</v>
      </c>
      <c r="C112" s="252" t="s">
        <v>730</v>
      </c>
      <c r="D112" s="370">
        <f>SUM(D113:D116)</f>
        <v>229</v>
      </c>
      <c r="G112" s="266">
        <v>20405</v>
      </c>
      <c r="H112" s="266" t="s">
        <v>730</v>
      </c>
      <c r="I112" s="267">
        <f t="shared" si="1"/>
        <v>1967</v>
      </c>
      <c r="J112" s="267">
        <v>1966.66</v>
      </c>
      <c r="K112" s="267">
        <v>1158.0899999999999</v>
      </c>
      <c r="L112" s="267">
        <v>1068.3900000000001</v>
      </c>
      <c r="M112" s="266">
        <v>89.7</v>
      </c>
      <c r="N112" s="266">
        <v>808.57</v>
      </c>
    </row>
    <row r="113" spans="1:14" ht="19.899999999999999" customHeight="1">
      <c r="A113" s="253" t="s">
        <v>283</v>
      </c>
      <c r="B113" s="264">
        <v>2040501</v>
      </c>
      <c r="C113" s="251" t="s">
        <v>676</v>
      </c>
      <c r="D113" s="371">
        <v>187</v>
      </c>
      <c r="G113" s="262">
        <v>2040501</v>
      </c>
      <c r="H113" s="262" t="s">
        <v>676</v>
      </c>
      <c r="I113" s="263">
        <f t="shared" si="1"/>
        <v>1137</v>
      </c>
      <c r="J113" s="263">
        <v>1136.81</v>
      </c>
      <c r="K113" s="263">
        <v>1136.81</v>
      </c>
      <c r="L113" s="263">
        <v>1049.07</v>
      </c>
      <c r="M113" s="262">
        <v>87.74</v>
      </c>
      <c r="N113" s="262"/>
    </row>
    <row r="114" spans="1:14" ht="19.899999999999999" customHeight="1">
      <c r="A114" s="253" t="s">
        <v>284</v>
      </c>
      <c r="B114" s="264">
        <v>2040502</v>
      </c>
      <c r="C114" s="251" t="s">
        <v>677</v>
      </c>
      <c r="D114" s="371"/>
      <c r="G114" s="262">
        <v>2040502</v>
      </c>
      <c r="H114" s="262" t="s">
        <v>677</v>
      </c>
      <c r="I114" s="263">
        <f t="shared" si="1"/>
        <v>343</v>
      </c>
      <c r="J114" s="262">
        <v>342.72</v>
      </c>
      <c r="K114" s="262"/>
      <c r="L114" s="262"/>
      <c r="M114" s="262"/>
      <c r="N114" s="262">
        <v>342.72</v>
      </c>
    </row>
    <row r="115" spans="1:14" ht="19.899999999999999" customHeight="1">
      <c r="A115" s="253" t="s">
        <v>285</v>
      </c>
      <c r="B115" s="264">
        <v>2040550</v>
      </c>
      <c r="C115" s="251" t="s">
        <v>682</v>
      </c>
      <c r="D115" s="371">
        <v>21</v>
      </c>
      <c r="G115" s="262">
        <v>2040504</v>
      </c>
      <c r="H115" s="262" t="s">
        <v>731</v>
      </c>
      <c r="I115" s="263">
        <f t="shared" si="1"/>
        <v>85</v>
      </c>
      <c r="J115" s="262">
        <v>85.2</v>
      </c>
      <c r="K115" s="262"/>
      <c r="L115" s="262"/>
      <c r="M115" s="262"/>
      <c r="N115" s="262">
        <v>85.2</v>
      </c>
    </row>
    <row r="116" spans="1:14" ht="19.899999999999999" customHeight="1">
      <c r="A116" s="253" t="s">
        <v>286</v>
      </c>
      <c r="B116" s="264">
        <v>2040599</v>
      </c>
      <c r="C116" s="251" t="s">
        <v>732</v>
      </c>
      <c r="D116" s="371">
        <v>21</v>
      </c>
      <c r="G116" s="262">
        <v>2040550</v>
      </c>
      <c r="H116" s="262" t="s">
        <v>682</v>
      </c>
      <c r="I116" s="263">
        <f t="shared" si="1"/>
        <v>21</v>
      </c>
      <c r="J116" s="262">
        <v>21.28</v>
      </c>
      <c r="K116" s="262">
        <v>21.28</v>
      </c>
      <c r="L116" s="262">
        <v>19.329999999999998</v>
      </c>
      <c r="M116" s="262">
        <v>1.95</v>
      </c>
      <c r="N116" s="262"/>
    </row>
    <row r="117" spans="1:14" ht="19.899999999999999" customHeight="1">
      <c r="A117" s="253" t="s">
        <v>287</v>
      </c>
      <c r="B117" s="265">
        <v>20406</v>
      </c>
      <c r="C117" s="252" t="s">
        <v>733</v>
      </c>
      <c r="D117" s="370">
        <f>SUM(D118:D126)</f>
        <v>773</v>
      </c>
      <c r="G117" s="262">
        <v>2040599</v>
      </c>
      <c r="H117" s="262" t="s">
        <v>732</v>
      </c>
      <c r="I117" s="263">
        <f t="shared" si="1"/>
        <v>381</v>
      </c>
      <c r="J117" s="262">
        <v>380.65</v>
      </c>
      <c r="K117" s="262"/>
      <c r="L117" s="262"/>
      <c r="M117" s="262"/>
      <c r="N117" s="262">
        <v>380.65</v>
      </c>
    </row>
    <row r="118" spans="1:14" s="268" customFormat="1" ht="19.899999999999999" customHeight="1">
      <c r="A118" s="253" t="s">
        <v>288</v>
      </c>
      <c r="B118" s="264">
        <v>2040601</v>
      </c>
      <c r="C118" s="251" t="s">
        <v>676</v>
      </c>
      <c r="D118" s="371">
        <v>479</v>
      </c>
      <c r="G118" s="266">
        <v>20406</v>
      </c>
      <c r="H118" s="266" t="s">
        <v>733</v>
      </c>
      <c r="I118" s="267">
        <f t="shared" si="1"/>
        <v>773</v>
      </c>
      <c r="J118" s="266">
        <v>772.74</v>
      </c>
      <c r="K118" s="266">
        <v>499.74</v>
      </c>
      <c r="L118" s="266">
        <v>433.9</v>
      </c>
      <c r="M118" s="266">
        <v>65.84</v>
      </c>
      <c r="N118" s="266">
        <v>273</v>
      </c>
    </row>
    <row r="119" spans="1:14" ht="19.899999999999999" customHeight="1">
      <c r="A119" s="253" t="s">
        <v>289</v>
      </c>
      <c r="B119" s="264">
        <v>2040602</v>
      </c>
      <c r="C119" s="251" t="s">
        <v>677</v>
      </c>
      <c r="D119" s="371">
        <v>44</v>
      </c>
      <c r="G119" s="262">
        <v>2040601</v>
      </c>
      <c r="H119" s="262" t="s">
        <v>676</v>
      </c>
      <c r="I119" s="263">
        <f t="shared" si="1"/>
        <v>479</v>
      </c>
      <c r="J119" s="262">
        <v>478.89</v>
      </c>
      <c r="K119" s="262">
        <v>478.89</v>
      </c>
      <c r="L119" s="262">
        <v>414.65</v>
      </c>
      <c r="M119" s="262">
        <v>64.239999999999995</v>
      </c>
      <c r="N119" s="262"/>
    </row>
    <row r="120" spans="1:14" ht="19.899999999999999" customHeight="1">
      <c r="A120" s="253" t="s">
        <v>290</v>
      </c>
      <c r="B120" s="264">
        <v>2040604</v>
      </c>
      <c r="C120" s="251" t="s">
        <v>734</v>
      </c>
      <c r="D120" s="371">
        <v>39</v>
      </c>
      <c r="G120" s="262">
        <v>2040602</v>
      </c>
      <c r="H120" s="262" t="s">
        <v>677</v>
      </c>
      <c r="I120" s="263">
        <f t="shared" si="1"/>
        <v>44</v>
      </c>
      <c r="J120" s="262">
        <v>44</v>
      </c>
      <c r="K120" s="262"/>
      <c r="L120" s="262"/>
      <c r="M120" s="262"/>
      <c r="N120" s="262">
        <v>44</v>
      </c>
    </row>
    <row r="121" spans="1:14" ht="19.899999999999999" customHeight="1">
      <c r="A121" s="253" t="s">
        <v>291</v>
      </c>
      <c r="B121" s="264">
        <v>2040605</v>
      </c>
      <c r="C121" s="251" t="s">
        <v>735</v>
      </c>
      <c r="D121" s="371">
        <v>33</v>
      </c>
      <c r="G121" s="262">
        <v>2040604</v>
      </c>
      <c r="H121" s="262" t="s">
        <v>734</v>
      </c>
      <c r="I121" s="263">
        <f t="shared" si="1"/>
        <v>79</v>
      </c>
      <c r="J121" s="262">
        <v>79</v>
      </c>
      <c r="K121" s="262"/>
      <c r="L121" s="262"/>
      <c r="M121" s="262"/>
      <c r="N121" s="262">
        <v>79</v>
      </c>
    </row>
    <row r="122" spans="1:14" ht="19.899999999999999" customHeight="1">
      <c r="A122" s="253" t="s">
        <v>292</v>
      </c>
      <c r="B122" s="264">
        <v>2040607</v>
      </c>
      <c r="C122" s="251" t="s">
        <v>736</v>
      </c>
      <c r="D122" s="371">
        <v>29</v>
      </c>
      <c r="G122" s="262">
        <v>2040605</v>
      </c>
      <c r="H122" s="262" t="s">
        <v>735</v>
      </c>
      <c r="I122" s="263">
        <f t="shared" si="1"/>
        <v>43</v>
      </c>
      <c r="J122" s="262">
        <v>43</v>
      </c>
      <c r="K122" s="262"/>
      <c r="L122" s="262"/>
      <c r="M122" s="262"/>
      <c r="N122" s="262">
        <v>43</v>
      </c>
    </row>
    <row r="123" spans="1:14" ht="19.899999999999999" customHeight="1">
      <c r="A123" s="253" t="s">
        <v>293</v>
      </c>
      <c r="B123" s="264">
        <v>2040610</v>
      </c>
      <c r="C123" s="251" t="s">
        <v>737</v>
      </c>
      <c r="D123" s="371">
        <v>2</v>
      </c>
      <c r="G123" s="262">
        <v>2040607</v>
      </c>
      <c r="H123" s="262" t="s">
        <v>736</v>
      </c>
      <c r="I123" s="263">
        <f t="shared" si="1"/>
        <v>39</v>
      </c>
      <c r="J123" s="262">
        <v>39</v>
      </c>
      <c r="K123" s="262"/>
      <c r="L123" s="262"/>
      <c r="M123" s="262"/>
      <c r="N123" s="262">
        <v>39</v>
      </c>
    </row>
    <row r="124" spans="1:14" ht="19.899999999999999" customHeight="1">
      <c r="A124" s="253" t="s">
        <v>294</v>
      </c>
      <c r="B124" s="264">
        <v>2040612</v>
      </c>
      <c r="C124" s="251" t="s">
        <v>738</v>
      </c>
      <c r="D124" s="371">
        <v>46</v>
      </c>
      <c r="G124" s="262">
        <v>2040610</v>
      </c>
      <c r="H124" s="262" t="s">
        <v>737</v>
      </c>
      <c r="I124" s="263">
        <f t="shared" si="1"/>
        <v>2</v>
      </c>
      <c r="J124" s="262">
        <v>2</v>
      </c>
      <c r="K124" s="262"/>
      <c r="L124" s="262"/>
      <c r="M124" s="262"/>
      <c r="N124" s="262">
        <v>2</v>
      </c>
    </row>
    <row r="125" spans="1:14" ht="19.899999999999999" customHeight="1">
      <c r="A125" s="253" t="s">
        <v>295</v>
      </c>
      <c r="B125" s="264">
        <v>2040650</v>
      </c>
      <c r="C125" s="251" t="s">
        <v>682</v>
      </c>
      <c r="D125" s="371">
        <v>21</v>
      </c>
      <c r="G125" s="262">
        <v>2040612</v>
      </c>
      <c r="H125" s="262" t="s">
        <v>738</v>
      </c>
      <c r="I125" s="263">
        <f t="shared" si="1"/>
        <v>66</v>
      </c>
      <c r="J125" s="262">
        <v>66</v>
      </c>
      <c r="K125" s="262"/>
      <c r="L125" s="262"/>
      <c r="M125" s="262"/>
      <c r="N125" s="262">
        <v>66</v>
      </c>
    </row>
    <row r="126" spans="1:14" ht="19.899999999999999" customHeight="1">
      <c r="A126" s="253" t="s">
        <v>297</v>
      </c>
      <c r="B126" s="264">
        <v>2040699</v>
      </c>
      <c r="C126" s="251" t="s">
        <v>942</v>
      </c>
      <c r="D126" s="371">
        <v>80</v>
      </c>
      <c r="G126" s="262">
        <v>2040650</v>
      </c>
      <c r="H126" s="262" t="s">
        <v>682</v>
      </c>
      <c r="I126" s="263">
        <f t="shared" si="1"/>
        <v>21</v>
      </c>
      <c r="J126" s="262">
        <v>20.85</v>
      </c>
      <c r="K126" s="262">
        <v>20.85</v>
      </c>
      <c r="L126" s="262">
        <v>19.239999999999998</v>
      </c>
      <c r="M126" s="262">
        <v>1.6</v>
      </c>
      <c r="N126" s="262"/>
    </row>
    <row r="127" spans="1:14" ht="19.899999999999999" customHeight="1">
      <c r="A127" s="253" t="s">
        <v>296</v>
      </c>
      <c r="B127" s="265">
        <v>20499</v>
      </c>
      <c r="C127" s="252" t="s">
        <v>739</v>
      </c>
      <c r="D127" s="370">
        <v>3</v>
      </c>
      <c r="G127" s="262">
        <v>2049902</v>
      </c>
      <c r="H127" s="262" t="s">
        <v>740</v>
      </c>
      <c r="I127" s="263">
        <f>ROUND(J127,0)</f>
        <v>100</v>
      </c>
      <c r="J127" s="262">
        <v>100</v>
      </c>
      <c r="K127" s="262"/>
      <c r="L127" s="262"/>
      <c r="M127" s="262"/>
      <c r="N127" s="262">
        <v>100</v>
      </c>
    </row>
    <row r="128" spans="1:14" s="268" customFormat="1" ht="19.899999999999999" customHeight="1">
      <c r="A128" s="253" t="s">
        <v>298</v>
      </c>
      <c r="B128" s="264">
        <v>2049999</v>
      </c>
      <c r="C128" s="251" t="s">
        <v>741</v>
      </c>
      <c r="D128" s="371">
        <v>3</v>
      </c>
      <c r="G128" s="266">
        <v>20499</v>
      </c>
      <c r="H128" s="266" t="s">
        <v>739</v>
      </c>
      <c r="I128" s="267">
        <f t="shared" si="1"/>
        <v>109</v>
      </c>
      <c r="J128" s="266">
        <v>109</v>
      </c>
      <c r="K128" s="266"/>
      <c r="L128" s="266"/>
      <c r="M128" s="266"/>
      <c r="N128" s="266">
        <v>109</v>
      </c>
    </row>
    <row r="129" spans="1:14" ht="19.899999999999999" customHeight="1">
      <c r="A129" s="253" t="s">
        <v>299</v>
      </c>
      <c r="B129" s="265">
        <v>205</v>
      </c>
      <c r="C129" s="252" t="s">
        <v>925</v>
      </c>
      <c r="D129" s="370">
        <f>SUM(D130,D133,D138)</f>
        <v>22646</v>
      </c>
      <c r="G129" s="262">
        <v>2049999</v>
      </c>
      <c r="H129" s="262" t="s">
        <v>741</v>
      </c>
      <c r="I129" s="263">
        <f t="shared" ref="I129:I192" si="2">ROUND(J129,0)</f>
        <v>9</v>
      </c>
      <c r="J129" s="262">
        <v>9</v>
      </c>
      <c r="K129" s="262"/>
      <c r="L129" s="262"/>
      <c r="M129" s="262"/>
      <c r="N129" s="262">
        <v>9</v>
      </c>
    </row>
    <row r="130" spans="1:14" s="268" customFormat="1" ht="19.899999999999999" customHeight="1">
      <c r="A130" s="253" t="s">
        <v>300</v>
      </c>
      <c r="B130" s="265">
        <v>20501</v>
      </c>
      <c r="C130" s="252" t="s">
        <v>742</v>
      </c>
      <c r="D130" s="370">
        <f>SUM(D131:D132)</f>
        <v>871</v>
      </c>
      <c r="G130" s="266">
        <v>205</v>
      </c>
      <c r="H130" s="266" t="s">
        <v>660</v>
      </c>
      <c r="I130" s="267">
        <f t="shared" si="2"/>
        <v>22145</v>
      </c>
      <c r="J130" s="267">
        <v>22145.37</v>
      </c>
      <c r="K130" s="267">
        <v>20820.240000000002</v>
      </c>
      <c r="L130" s="267">
        <v>20155.849999999999</v>
      </c>
      <c r="M130" s="266">
        <v>664.39</v>
      </c>
      <c r="N130" s="267">
        <v>1325.14</v>
      </c>
    </row>
    <row r="131" spans="1:14" s="268" customFormat="1" ht="19.899999999999999" customHeight="1">
      <c r="A131" s="253" t="s">
        <v>301</v>
      </c>
      <c r="B131" s="264">
        <v>2050101</v>
      </c>
      <c r="C131" s="251" t="s">
        <v>676</v>
      </c>
      <c r="D131" s="371">
        <v>188</v>
      </c>
      <c r="G131" s="266">
        <v>20501</v>
      </c>
      <c r="H131" s="266" t="s">
        <v>742</v>
      </c>
      <c r="I131" s="267">
        <f t="shared" si="2"/>
        <v>370</v>
      </c>
      <c r="J131" s="266">
        <v>370.34</v>
      </c>
      <c r="K131" s="266">
        <v>370.34</v>
      </c>
      <c r="L131" s="266">
        <v>323.5</v>
      </c>
      <c r="M131" s="266">
        <v>46.83</v>
      </c>
      <c r="N131" s="266"/>
    </row>
    <row r="132" spans="1:14" ht="19.899999999999999" customHeight="1">
      <c r="A132" s="253" t="s">
        <v>302</v>
      </c>
      <c r="B132" s="264">
        <v>2050199</v>
      </c>
      <c r="C132" s="251" t="s">
        <v>743</v>
      </c>
      <c r="D132" s="371">
        <v>683</v>
      </c>
      <c r="G132" s="262">
        <v>2050101</v>
      </c>
      <c r="H132" s="262" t="s">
        <v>676</v>
      </c>
      <c r="I132" s="263">
        <f t="shared" si="2"/>
        <v>188</v>
      </c>
      <c r="J132" s="262">
        <v>187.6</v>
      </c>
      <c r="K132" s="262">
        <v>187.6</v>
      </c>
      <c r="L132" s="262">
        <v>157.19999999999999</v>
      </c>
      <c r="M132" s="262">
        <v>30.4</v>
      </c>
      <c r="N132" s="262"/>
    </row>
    <row r="133" spans="1:14" ht="19.899999999999999" customHeight="1">
      <c r="A133" s="253" t="s">
        <v>303</v>
      </c>
      <c r="B133" s="265">
        <v>20502</v>
      </c>
      <c r="C133" s="252" t="s">
        <v>744</v>
      </c>
      <c r="D133" s="370">
        <v>21260</v>
      </c>
      <c r="G133" s="262">
        <v>2050199</v>
      </c>
      <c r="H133" s="262" t="s">
        <v>743</v>
      </c>
      <c r="I133" s="263">
        <f t="shared" si="2"/>
        <v>183</v>
      </c>
      <c r="J133" s="262">
        <v>182.73</v>
      </c>
      <c r="K133" s="262">
        <v>182.73</v>
      </c>
      <c r="L133" s="262">
        <v>166.3</v>
      </c>
      <c r="M133" s="262">
        <v>16.43</v>
      </c>
      <c r="N133" s="262"/>
    </row>
    <row r="134" spans="1:14" s="268" customFormat="1" ht="19.899999999999999" customHeight="1">
      <c r="A134" s="253" t="s">
        <v>304</v>
      </c>
      <c r="B134" s="264">
        <v>2050201</v>
      </c>
      <c r="C134" s="251" t="s">
        <v>745</v>
      </c>
      <c r="D134" s="371">
        <v>1036</v>
      </c>
      <c r="G134" s="266">
        <v>20502</v>
      </c>
      <c r="H134" s="266" t="s">
        <v>744</v>
      </c>
      <c r="I134" s="267">
        <f t="shared" si="2"/>
        <v>21260</v>
      </c>
      <c r="J134" s="267">
        <v>21260.42</v>
      </c>
      <c r="K134" s="267">
        <v>19955.61</v>
      </c>
      <c r="L134" s="267">
        <v>19378.349999999999</v>
      </c>
      <c r="M134" s="266">
        <v>577.26</v>
      </c>
      <c r="N134" s="267">
        <v>1304.8</v>
      </c>
    </row>
    <row r="135" spans="1:14" ht="19.899999999999999" customHeight="1">
      <c r="A135" s="253" t="s">
        <v>305</v>
      </c>
      <c r="B135" s="264">
        <v>2050202</v>
      </c>
      <c r="C135" s="251" t="s">
        <v>746</v>
      </c>
      <c r="D135" s="371">
        <v>11184</v>
      </c>
      <c r="G135" s="262">
        <v>2050201</v>
      </c>
      <c r="H135" s="262" t="s">
        <v>745</v>
      </c>
      <c r="I135" s="263">
        <f t="shared" si="2"/>
        <v>1036</v>
      </c>
      <c r="J135" s="263">
        <v>1036.0899999999999</v>
      </c>
      <c r="K135" s="262">
        <v>438.52</v>
      </c>
      <c r="L135" s="262">
        <v>425.32</v>
      </c>
      <c r="M135" s="262">
        <v>13.2</v>
      </c>
      <c r="N135" s="262">
        <v>597.57000000000005</v>
      </c>
    </row>
    <row r="136" spans="1:14" ht="19.899999999999999" customHeight="1">
      <c r="A136" s="253" t="s">
        <v>306</v>
      </c>
      <c r="B136" s="264">
        <v>2050203</v>
      </c>
      <c r="C136" s="251" t="s">
        <v>747</v>
      </c>
      <c r="D136" s="371">
        <v>6480</v>
      </c>
      <c r="G136" s="262">
        <v>2050202</v>
      </c>
      <c r="H136" s="262" t="s">
        <v>746</v>
      </c>
      <c r="I136" s="263">
        <f t="shared" si="2"/>
        <v>11184</v>
      </c>
      <c r="J136" s="263">
        <v>11183.99</v>
      </c>
      <c r="K136" s="263">
        <v>10805.74</v>
      </c>
      <c r="L136" s="263">
        <v>10455.549999999999</v>
      </c>
      <c r="M136" s="262">
        <v>350.2</v>
      </c>
      <c r="N136" s="262">
        <v>378.24</v>
      </c>
    </row>
    <row r="137" spans="1:14" ht="19.899999999999999" customHeight="1">
      <c r="A137" s="253" t="s">
        <v>307</v>
      </c>
      <c r="B137" s="264">
        <v>2050204</v>
      </c>
      <c r="C137" s="251" t="s">
        <v>748</v>
      </c>
      <c r="D137" s="371">
        <v>2560</v>
      </c>
      <c r="G137" s="262">
        <v>2050203</v>
      </c>
      <c r="H137" s="262" t="s">
        <v>747</v>
      </c>
      <c r="I137" s="263">
        <f t="shared" si="2"/>
        <v>6480</v>
      </c>
      <c r="J137" s="263">
        <v>6480</v>
      </c>
      <c r="K137" s="263">
        <v>6155.46</v>
      </c>
      <c r="L137" s="263">
        <v>5941.59</v>
      </c>
      <c r="M137" s="262">
        <v>213.86</v>
      </c>
      <c r="N137" s="262">
        <v>324.55</v>
      </c>
    </row>
    <row r="138" spans="1:14" ht="19.899999999999999" customHeight="1">
      <c r="A138" s="253" t="s">
        <v>308</v>
      </c>
      <c r="B138" s="265">
        <v>20508</v>
      </c>
      <c r="C138" s="252" t="s">
        <v>749</v>
      </c>
      <c r="D138" s="370">
        <v>515</v>
      </c>
      <c r="G138" s="262">
        <v>2050204</v>
      </c>
      <c r="H138" s="262" t="s">
        <v>748</v>
      </c>
      <c r="I138" s="263">
        <f t="shared" si="2"/>
        <v>2560</v>
      </c>
      <c r="J138" s="263">
        <v>2560.33</v>
      </c>
      <c r="K138" s="263">
        <v>2555.89</v>
      </c>
      <c r="L138" s="263">
        <v>2555.89</v>
      </c>
      <c r="M138" s="262"/>
      <c r="N138" s="262">
        <v>4.4400000000000004</v>
      </c>
    </row>
    <row r="139" spans="1:14" s="268" customFormat="1" ht="19.899999999999999" customHeight="1">
      <c r="A139" s="253" t="s">
        <v>309</v>
      </c>
      <c r="B139" s="264">
        <v>2050801</v>
      </c>
      <c r="C139" s="251" t="s">
        <v>750</v>
      </c>
      <c r="D139" s="371">
        <v>290</v>
      </c>
      <c r="G139" s="266">
        <v>20508</v>
      </c>
      <c r="H139" s="266" t="s">
        <v>749</v>
      </c>
      <c r="I139" s="267">
        <f t="shared" si="2"/>
        <v>515</v>
      </c>
      <c r="J139" s="266">
        <v>514.62</v>
      </c>
      <c r="K139" s="266">
        <v>494.29</v>
      </c>
      <c r="L139" s="266">
        <v>453.99</v>
      </c>
      <c r="M139" s="266">
        <v>40.299999999999997</v>
      </c>
      <c r="N139" s="266">
        <v>20.329999999999998</v>
      </c>
    </row>
    <row r="140" spans="1:14" ht="19.899999999999999" customHeight="1">
      <c r="A140" s="253" t="s">
        <v>589</v>
      </c>
      <c r="B140" s="264">
        <v>2050802</v>
      </c>
      <c r="C140" s="251" t="s">
        <v>751</v>
      </c>
      <c r="D140" s="371">
        <v>225</v>
      </c>
      <c r="G140" s="262">
        <v>2050801</v>
      </c>
      <c r="H140" s="262" t="s">
        <v>750</v>
      </c>
      <c r="I140" s="263">
        <f t="shared" si="2"/>
        <v>290</v>
      </c>
      <c r="J140" s="262">
        <v>289.67</v>
      </c>
      <c r="K140" s="262">
        <v>284.33999999999997</v>
      </c>
      <c r="L140" s="262">
        <v>264.61</v>
      </c>
      <c r="M140" s="262">
        <v>19.73</v>
      </c>
      <c r="N140" s="262">
        <v>5.33</v>
      </c>
    </row>
    <row r="141" spans="1:14" ht="19.899999999999999" customHeight="1">
      <c r="A141" s="253" t="s">
        <v>590</v>
      </c>
      <c r="B141" s="265">
        <v>206</v>
      </c>
      <c r="C141" s="252" t="s">
        <v>926</v>
      </c>
      <c r="D141" s="370">
        <f>SUM(D142,D145)</f>
        <v>113</v>
      </c>
      <c r="G141" s="262">
        <v>2050802</v>
      </c>
      <c r="H141" s="262" t="s">
        <v>751</v>
      </c>
      <c r="I141" s="263">
        <f t="shared" si="2"/>
        <v>225</v>
      </c>
      <c r="J141" s="262">
        <v>224.95</v>
      </c>
      <c r="K141" s="262">
        <v>209.95</v>
      </c>
      <c r="L141" s="262">
        <v>189.38</v>
      </c>
      <c r="M141" s="262">
        <v>20.57</v>
      </c>
      <c r="N141" s="262">
        <v>15</v>
      </c>
    </row>
    <row r="142" spans="1:14" s="268" customFormat="1" ht="19.899999999999999" customHeight="1">
      <c r="A142" s="253" t="s">
        <v>591</v>
      </c>
      <c r="B142" s="265">
        <v>20601</v>
      </c>
      <c r="C142" s="252" t="s">
        <v>752</v>
      </c>
      <c r="D142" s="370">
        <v>49</v>
      </c>
      <c r="G142" s="266">
        <v>206</v>
      </c>
      <c r="H142" s="266" t="s">
        <v>661</v>
      </c>
      <c r="I142" s="267">
        <f t="shared" si="2"/>
        <v>112</v>
      </c>
      <c r="J142" s="266">
        <v>112.44</v>
      </c>
      <c r="K142" s="266">
        <v>48.44</v>
      </c>
      <c r="L142" s="266">
        <v>39.869999999999997</v>
      </c>
      <c r="M142" s="266">
        <v>8.57</v>
      </c>
      <c r="N142" s="266">
        <v>64</v>
      </c>
    </row>
    <row r="143" spans="1:14" s="268" customFormat="1" ht="19.899999999999999" customHeight="1">
      <c r="A143" s="253" t="s">
        <v>592</v>
      </c>
      <c r="B143" s="264">
        <v>2060101</v>
      </c>
      <c r="C143" s="251" t="s">
        <v>676</v>
      </c>
      <c r="D143" s="371">
        <v>39</v>
      </c>
      <c r="G143" s="266">
        <v>20601</v>
      </c>
      <c r="H143" s="266" t="s">
        <v>752</v>
      </c>
      <c r="I143" s="267">
        <f t="shared" si="2"/>
        <v>48</v>
      </c>
      <c r="J143" s="266">
        <v>48.44</v>
      </c>
      <c r="K143" s="266">
        <v>48.44</v>
      </c>
      <c r="L143" s="266">
        <v>39.869999999999997</v>
      </c>
      <c r="M143" s="266">
        <v>8.57</v>
      </c>
      <c r="N143" s="266"/>
    </row>
    <row r="144" spans="1:14" ht="19.899999999999999" customHeight="1">
      <c r="A144" s="253" t="s">
        <v>593</v>
      </c>
      <c r="B144" s="264">
        <v>2060199</v>
      </c>
      <c r="C144" s="251" t="s">
        <v>753</v>
      </c>
      <c r="D144" s="371">
        <v>10</v>
      </c>
      <c r="G144" s="262">
        <v>2060101</v>
      </c>
      <c r="H144" s="262" t="s">
        <v>676</v>
      </c>
      <c r="I144" s="263">
        <f t="shared" si="2"/>
        <v>39</v>
      </c>
      <c r="J144" s="262">
        <v>38.82</v>
      </c>
      <c r="K144" s="262">
        <v>38.82</v>
      </c>
      <c r="L144" s="262">
        <v>30.98</v>
      </c>
      <c r="M144" s="262">
        <v>7.84</v>
      </c>
      <c r="N144" s="262"/>
    </row>
    <row r="145" spans="1:14" ht="19.899999999999999" customHeight="1">
      <c r="A145" s="253" t="s">
        <v>594</v>
      </c>
      <c r="B145" s="265">
        <v>20607</v>
      </c>
      <c r="C145" s="252" t="s">
        <v>754</v>
      </c>
      <c r="D145" s="370">
        <v>64</v>
      </c>
      <c r="G145" s="262">
        <v>2060199</v>
      </c>
      <c r="H145" s="262" t="s">
        <v>753</v>
      </c>
      <c r="I145" s="263">
        <f t="shared" si="2"/>
        <v>10</v>
      </c>
      <c r="J145" s="262">
        <v>9.6199999999999992</v>
      </c>
      <c r="K145" s="262">
        <v>9.6199999999999992</v>
      </c>
      <c r="L145" s="262">
        <v>8.89</v>
      </c>
      <c r="M145" s="262">
        <v>0.73</v>
      </c>
      <c r="N145" s="262"/>
    </row>
    <row r="146" spans="1:14" s="268" customFormat="1" ht="19.899999999999999" customHeight="1">
      <c r="A146" s="253" t="s">
        <v>310</v>
      </c>
      <c r="B146" s="264">
        <v>2060702</v>
      </c>
      <c r="C146" s="251" t="s">
        <v>755</v>
      </c>
      <c r="D146" s="371">
        <v>64</v>
      </c>
      <c r="G146" s="266">
        <v>20607</v>
      </c>
      <c r="H146" s="266" t="s">
        <v>754</v>
      </c>
      <c r="I146" s="267">
        <f t="shared" si="2"/>
        <v>64</v>
      </c>
      <c r="J146" s="266">
        <v>64</v>
      </c>
      <c r="K146" s="266"/>
      <c r="L146" s="266"/>
      <c r="M146" s="266"/>
      <c r="N146" s="266">
        <v>64</v>
      </c>
    </row>
    <row r="147" spans="1:14" ht="19.899999999999999" customHeight="1">
      <c r="A147" s="253" t="s">
        <v>311</v>
      </c>
      <c r="B147" s="265">
        <v>207</v>
      </c>
      <c r="C147" s="252" t="s">
        <v>927</v>
      </c>
      <c r="D147" s="370">
        <f>SUM(D148,D155,D158,D160)</f>
        <v>2306</v>
      </c>
      <c r="G147" s="262">
        <v>2060702</v>
      </c>
      <c r="H147" s="262" t="s">
        <v>755</v>
      </c>
      <c r="I147" s="263">
        <f t="shared" si="2"/>
        <v>64</v>
      </c>
      <c r="J147" s="262">
        <v>64</v>
      </c>
      <c r="K147" s="262"/>
      <c r="L147" s="262"/>
      <c r="M147" s="262"/>
      <c r="N147" s="262">
        <v>64</v>
      </c>
    </row>
    <row r="148" spans="1:14" s="268" customFormat="1" ht="19.899999999999999" customHeight="1">
      <c r="A148" s="253" t="s">
        <v>312</v>
      </c>
      <c r="B148" s="265">
        <v>20701</v>
      </c>
      <c r="C148" s="252" t="s">
        <v>756</v>
      </c>
      <c r="D148" s="370">
        <v>1244</v>
      </c>
      <c r="G148" s="266">
        <v>207</v>
      </c>
      <c r="H148" s="266" t="s">
        <v>662</v>
      </c>
      <c r="I148" s="267">
        <f t="shared" si="2"/>
        <v>2307</v>
      </c>
      <c r="J148" s="267">
        <v>2306.91</v>
      </c>
      <c r="K148" s="266">
        <v>842.3</v>
      </c>
      <c r="L148" s="266">
        <v>782.6</v>
      </c>
      <c r="M148" s="266">
        <v>59.7</v>
      </c>
      <c r="N148" s="267">
        <v>1464.61</v>
      </c>
    </row>
    <row r="149" spans="1:14" s="268" customFormat="1" ht="19.899999999999999" customHeight="1">
      <c r="A149" s="253" t="s">
        <v>313</v>
      </c>
      <c r="B149" s="264">
        <v>2070101</v>
      </c>
      <c r="C149" s="251" t="s">
        <v>676</v>
      </c>
      <c r="D149" s="371">
        <v>332</v>
      </c>
      <c r="G149" s="266">
        <v>20701</v>
      </c>
      <c r="H149" s="266" t="s">
        <v>756</v>
      </c>
      <c r="I149" s="267">
        <f t="shared" si="2"/>
        <v>1244</v>
      </c>
      <c r="J149" s="267">
        <v>1243.73</v>
      </c>
      <c r="K149" s="266">
        <v>842.3</v>
      </c>
      <c r="L149" s="266">
        <v>782.6</v>
      </c>
      <c r="M149" s="266">
        <v>59.7</v>
      </c>
      <c r="N149" s="266">
        <v>401.43</v>
      </c>
    </row>
    <row r="150" spans="1:14" ht="19.899999999999999" customHeight="1">
      <c r="A150" s="253" t="s">
        <v>314</v>
      </c>
      <c r="B150" s="264">
        <v>2070104</v>
      </c>
      <c r="C150" s="251" t="s">
        <v>757</v>
      </c>
      <c r="D150" s="371">
        <v>86</v>
      </c>
      <c r="G150" s="262">
        <v>2070101</v>
      </c>
      <c r="H150" s="262" t="s">
        <v>676</v>
      </c>
      <c r="I150" s="263">
        <f t="shared" si="2"/>
        <v>332</v>
      </c>
      <c r="J150" s="262">
        <v>331.52</v>
      </c>
      <c r="K150" s="262">
        <v>331.52</v>
      </c>
      <c r="L150" s="262">
        <v>279.94</v>
      </c>
      <c r="M150" s="262">
        <v>51.58</v>
      </c>
      <c r="N150" s="262"/>
    </row>
    <row r="151" spans="1:14" ht="19.899999999999999" customHeight="1">
      <c r="A151" s="253" t="s">
        <v>315</v>
      </c>
      <c r="B151" s="264">
        <v>2070109</v>
      </c>
      <c r="C151" s="251" t="s">
        <v>758</v>
      </c>
      <c r="D151" s="371">
        <v>277</v>
      </c>
      <c r="G151" s="262">
        <v>2070104</v>
      </c>
      <c r="H151" s="262" t="s">
        <v>757</v>
      </c>
      <c r="I151" s="263">
        <f t="shared" si="2"/>
        <v>86</v>
      </c>
      <c r="J151" s="262">
        <v>86</v>
      </c>
      <c r="K151" s="262"/>
      <c r="L151" s="262"/>
      <c r="M151" s="262"/>
      <c r="N151" s="262">
        <v>86</v>
      </c>
    </row>
    <row r="152" spans="1:14" ht="19.899999999999999" customHeight="1">
      <c r="A152" s="253" t="s">
        <v>316</v>
      </c>
      <c r="B152" s="264">
        <v>2070113</v>
      </c>
      <c r="C152" s="251" t="s">
        <v>759</v>
      </c>
      <c r="D152" s="371">
        <v>20</v>
      </c>
      <c r="G152" s="262">
        <v>2070109</v>
      </c>
      <c r="H152" s="262" t="s">
        <v>758</v>
      </c>
      <c r="I152" s="263">
        <f t="shared" si="2"/>
        <v>277</v>
      </c>
      <c r="J152" s="262">
        <v>276.61</v>
      </c>
      <c r="K152" s="262">
        <v>112.71</v>
      </c>
      <c r="L152" s="262">
        <v>105.55</v>
      </c>
      <c r="M152" s="262">
        <v>7.16</v>
      </c>
      <c r="N152" s="262">
        <v>163.9</v>
      </c>
    </row>
    <row r="153" spans="1:14" ht="19.899999999999999" customHeight="1">
      <c r="A153" s="253" t="s">
        <v>317</v>
      </c>
      <c r="B153" s="264">
        <v>2070114</v>
      </c>
      <c r="C153" s="251" t="s">
        <v>760</v>
      </c>
      <c r="D153" s="371">
        <v>48</v>
      </c>
      <c r="G153" s="262">
        <v>2070113</v>
      </c>
      <c r="H153" s="262" t="s">
        <v>759</v>
      </c>
      <c r="I153" s="263">
        <f t="shared" si="2"/>
        <v>20</v>
      </c>
      <c r="J153" s="262">
        <v>20</v>
      </c>
      <c r="K153" s="262"/>
      <c r="L153" s="262"/>
      <c r="M153" s="262"/>
      <c r="N153" s="262">
        <v>20</v>
      </c>
    </row>
    <row r="154" spans="1:14" ht="19.899999999999999" customHeight="1">
      <c r="A154" s="253" t="s">
        <v>318</v>
      </c>
      <c r="B154" s="264">
        <v>2070199</v>
      </c>
      <c r="C154" s="251" t="s">
        <v>761</v>
      </c>
      <c r="D154" s="371">
        <v>481</v>
      </c>
      <c r="G154" s="262">
        <v>2070114</v>
      </c>
      <c r="H154" s="262" t="s">
        <v>760</v>
      </c>
      <c r="I154" s="263">
        <f t="shared" si="2"/>
        <v>48</v>
      </c>
      <c r="J154" s="262">
        <v>48.11</v>
      </c>
      <c r="K154" s="262"/>
      <c r="L154" s="262"/>
      <c r="M154" s="262"/>
      <c r="N154" s="262">
        <v>48.11</v>
      </c>
    </row>
    <row r="155" spans="1:14" ht="19.899999999999999" customHeight="1">
      <c r="A155" s="253" t="s">
        <v>319</v>
      </c>
      <c r="B155" s="265">
        <v>20702</v>
      </c>
      <c r="C155" s="252" t="s">
        <v>762</v>
      </c>
      <c r="D155" s="370">
        <v>110</v>
      </c>
      <c r="G155" s="262">
        <v>2070199</v>
      </c>
      <c r="H155" s="262" t="s">
        <v>761</v>
      </c>
      <c r="I155" s="263">
        <f t="shared" si="2"/>
        <v>481</v>
      </c>
      <c r="J155" s="262">
        <v>481.49</v>
      </c>
      <c r="K155" s="262">
        <v>398.07</v>
      </c>
      <c r="L155" s="262">
        <v>397.11</v>
      </c>
      <c r="M155" s="262">
        <v>0.96</v>
      </c>
      <c r="N155" s="262">
        <v>83.42</v>
      </c>
    </row>
    <row r="156" spans="1:14" s="268" customFormat="1" ht="19.899999999999999" customHeight="1">
      <c r="A156" s="253" t="s">
        <v>320</v>
      </c>
      <c r="B156" s="264">
        <v>2070204</v>
      </c>
      <c r="C156" s="251" t="s">
        <v>763</v>
      </c>
      <c r="D156" s="371">
        <v>46</v>
      </c>
      <c r="G156" s="266">
        <v>20702</v>
      </c>
      <c r="H156" s="266" t="s">
        <v>762</v>
      </c>
      <c r="I156" s="267">
        <f t="shared" si="2"/>
        <v>111</v>
      </c>
      <c r="J156" s="266">
        <v>110.61</v>
      </c>
      <c r="K156" s="266"/>
      <c r="L156" s="266"/>
      <c r="M156" s="266"/>
      <c r="N156" s="266">
        <v>110.61</v>
      </c>
    </row>
    <row r="157" spans="1:14" ht="19.899999999999999" customHeight="1">
      <c r="A157" s="253" t="s">
        <v>321</v>
      </c>
      <c r="B157" s="264">
        <v>2070205</v>
      </c>
      <c r="C157" s="251" t="s">
        <v>764</v>
      </c>
      <c r="D157" s="371">
        <v>64</v>
      </c>
      <c r="G157" s="262">
        <v>2070204</v>
      </c>
      <c r="H157" s="262" t="s">
        <v>763</v>
      </c>
      <c r="I157" s="263">
        <f t="shared" si="2"/>
        <v>46</v>
      </c>
      <c r="J157" s="262">
        <v>46.18</v>
      </c>
      <c r="K157" s="262"/>
      <c r="L157" s="262"/>
      <c r="M157" s="262"/>
      <c r="N157" s="262">
        <v>46.18</v>
      </c>
    </row>
    <row r="158" spans="1:14" ht="19.899999999999999" customHeight="1">
      <c r="A158" s="253" t="s">
        <v>322</v>
      </c>
      <c r="B158" s="265">
        <v>20708</v>
      </c>
      <c r="C158" s="252" t="s">
        <v>765</v>
      </c>
      <c r="D158" s="370">
        <v>82</v>
      </c>
      <c r="G158" s="262">
        <v>2070205</v>
      </c>
      <c r="H158" s="262" t="s">
        <v>764</v>
      </c>
      <c r="I158" s="263">
        <f t="shared" si="2"/>
        <v>64</v>
      </c>
      <c r="J158" s="262">
        <v>64.430000000000007</v>
      </c>
      <c r="K158" s="262"/>
      <c r="L158" s="262"/>
      <c r="M158" s="262"/>
      <c r="N158" s="262">
        <v>64.430000000000007</v>
      </c>
    </row>
    <row r="159" spans="1:14" s="268" customFormat="1" ht="19.899999999999999" customHeight="1">
      <c r="A159" s="253" t="s">
        <v>323</v>
      </c>
      <c r="B159" s="264">
        <v>2070801</v>
      </c>
      <c r="C159" s="251" t="s">
        <v>676</v>
      </c>
      <c r="D159" s="371">
        <v>82</v>
      </c>
      <c r="G159" s="266">
        <v>20708</v>
      </c>
      <c r="H159" s="266" t="s">
        <v>765</v>
      </c>
      <c r="I159" s="267">
        <f t="shared" si="2"/>
        <v>82</v>
      </c>
      <c r="J159" s="266">
        <v>82.42</v>
      </c>
      <c r="K159" s="266"/>
      <c r="L159" s="266"/>
      <c r="M159" s="266"/>
      <c r="N159" s="266">
        <v>82.42</v>
      </c>
    </row>
    <row r="160" spans="1:14" ht="19.899999999999999" customHeight="1">
      <c r="A160" s="253" t="s">
        <v>324</v>
      </c>
      <c r="B160" s="265">
        <v>20799</v>
      </c>
      <c r="C160" s="252" t="s">
        <v>766</v>
      </c>
      <c r="D160" s="370">
        <v>870</v>
      </c>
      <c r="G160" s="262">
        <v>2070801</v>
      </c>
      <c r="H160" s="262" t="s">
        <v>676</v>
      </c>
      <c r="I160" s="263">
        <f t="shared" si="2"/>
        <v>82</v>
      </c>
      <c r="J160" s="262">
        <v>82.42</v>
      </c>
      <c r="K160" s="262"/>
      <c r="L160" s="262"/>
      <c r="M160" s="262"/>
      <c r="N160" s="262">
        <v>82.42</v>
      </c>
    </row>
    <row r="161" spans="1:14" s="268" customFormat="1" ht="19.899999999999999" customHeight="1">
      <c r="A161" s="253" t="s">
        <v>325</v>
      </c>
      <c r="B161" s="264">
        <v>2079902</v>
      </c>
      <c r="C161" s="251" t="s">
        <v>767</v>
      </c>
      <c r="D161" s="371">
        <v>20</v>
      </c>
      <c r="G161" s="266">
        <v>20799</v>
      </c>
      <c r="H161" s="266" t="s">
        <v>766</v>
      </c>
      <c r="I161" s="267">
        <f t="shared" si="2"/>
        <v>870</v>
      </c>
      <c r="J161" s="266">
        <v>870.16</v>
      </c>
      <c r="K161" s="266"/>
      <c r="L161" s="266"/>
      <c r="M161" s="266"/>
      <c r="N161" s="266">
        <v>870.16</v>
      </c>
    </row>
    <row r="162" spans="1:14" ht="19.899999999999999" customHeight="1">
      <c r="A162" s="253" t="s">
        <v>326</v>
      </c>
      <c r="B162" s="264">
        <v>2079999</v>
      </c>
      <c r="C162" s="251" t="s">
        <v>768</v>
      </c>
      <c r="D162" s="371">
        <v>850</v>
      </c>
      <c r="G162" s="262">
        <v>2079902</v>
      </c>
      <c r="H162" s="262" t="s">
        <v>767</v>
      </c>
      <c r="I162" s="263">
        <f t="shared" si="2"/>
        <v>20</v>
      </c>
      <c r="J162" s="262">
        <v>20</v>
      </c>
      <c r="K162" s="262"/>
      <c r="L162" s="262"/>
      <c r="M162" s="262"/>
      <c r="N162" s="262">
        <v>20</v>
      </c>
    </row>
    <row r="163" spans="1:14" ht="19.899999999999999" customHeight="1">
      <c r="A163" s="253" t="s">
        <v>327</v>
      </c>
      <c r="B163" s="265">
        <v>208</v>
      </c>
      <c r="C163" s="252" t="s">
        <v>928</v>
      </c>
      <c r="D163" s="370">
        <f>SUM(D164,D169,D173,D178,D180,D185,D190,D194,D200,D203,D205,D207,D209,D215)</f>
        <v>19341</v>
      </c>
      <c r="G163" s="262">
        <v>2079999</v>
      </c>
      <c r="H163" s="262" t="s">
        <v>768</v>
      </c>
      <c r="I163" s="263">
        <f t="shared" si="2"/>
        <v>850</v>
      </c>
      <c r="J163" s="262">
        <v>850.16</v>
      </c>
      <c r="K163" s="262"/>
      <c r="L163" s="262"/>
      <c r="M163" s="262"/>
      <c r="N163" s="262">
        <v>850.16</v>
      </c>
    </row>
    <row r="164" spans="1:14" s="268" customFormat="1" ht="19.899999999999999" customHeight="1">
      <c r="A164" s="253" t="s">
        <v>328</v>
      </c>
      <c r="B164" s="265">
        <v>20801</v>
      </c>
      <c r="C164" s="252" t="s">
        <v>769</v>
      </c>
      <c r="D164" s="370">
        <v>1070</v>
      </c>
      <c r="G164" s="266">
        <v>208</v>
      </c>
      <c r="H164" s="266" t="s">
        <v>663</v>
      </c>
      <c r="I164" s="267">
        <f t="shared" si="2"/>
        <v>19341</v>
      </c>
      <c r="J164" s="267">
        <v>19340.84</v>
      </c>
      <c r="K164" s="267">
        <v>10308.93</v>
      </c>
      <c r="L164" s="267">
        <v>9927.56</v>
      </c>
      <c r="M164" s="266">
        <v>381.37</v>
      </c>
      <c r="N164" s="267">
        <v>9031.92</v>
      </c>
    </row>
    <row r="165" spans="1:14" s="268" customFormat="1" ht="19.899999999999999" customHeight="1">
      <c r="A165" s="253" t="s">
        <v>329</v>
      </c>
      <c r="B165" s="264">
        <v>2080101</v>
      </c>
      <c r="C165" s="251" t="s">
        <v>676</v>
      </c>
      <c r="D165" s="371">
        <v>569</v>
      </c>
      <c r="G165" s="266">
        <v>20801</v>
      </c>
      <c r="H165" s="266" t="s">
        <v>769</v>
      </c>
      <c r="I165" s="267">
        <f t="shared" si="2"/>
        <v>1071</v>
      </c>
      <c r="J165" s="267">
        <v>1070.83</v>
      </c>
      <c r="K165" s="267">
        <v>1050.77</v>
      </c>
      <c r="L165" s="266">
        <v>946.45</v>
      </c>
      <c r="M165" s="266">
        <v>104.32</v>
      </c>
      <c r="N165" s="266">
        <v>20.059999999999999</v>
      </c>
    </row>
    <row r="166" spans="1:14" ht="19.899999999999999" customHeight="1">
      <c r="A166" s="253" t="s">
        <v>330</v>
      </c>
      <c r="B166" s="264">
        <v>2080112</v>
      </c>
      <c r="C166" s="251" t="s">
        <v>770</v>
      </c>
      <c r="D166" s="371">
        <v>16</v>
      </c>
      <c r="G166" s="262">
        <v>2080101</v>
      </c>
      <c r="H166" s="262" t="s">
        <v>676</v>
      </c>
      <c r="I166" s="263">
        <f t="shared" si="2"/>
        <v>569</v>
      </c>
      <c r="J166" s="262">
        <v>569.19000000000005</v>
      </c>
      <c r="K166" s="262">
        <v>569.19000000000005</v>
      </c>
      <c r="L166" s="262">
        <v>487.99</v>
      </c>
      <c r="M166" s="262">
        <v>81.2</v>
      </c>
      <c r="N166" s="262"/>
    </row>
    <row r="167" spans="1:14" ht="19.899999999999999" customHeight="1">
      <c r="A167" s="253" t="s">
        <v>331</v>
      </c>
      <c r="B167" s="264">
        <v>2080150</v>
      </c>
      <c r="C167" s="251" t="s">
        <v>682</v>
      </c>
      <c r="D167" s="371">
        <v>44</v>
      </c>
      <c r="G167" s="262">
        <v>2080112</v>
      </c>
      <c r="H167" s="262" t="s">
        <v>770</v>
      </c>
      <c r="I167" s="263">
        <f t="shared" si="2"/>
        <v>16</v>
      </c>
      <c r="J167" s="262">
        <v>16.04</v>
      </c>
      <c r="K167" s="262"/>
      <c r="L167" s="262"/>
      <c r="M167" s="262"/>
      <c r="N167" s="262">
        <v>16.04</v>
      </c>
    </row>
    <row r="168" spans="1:14" ht="19.899999999999999" customHeight="1">
      <c r="A168" s="253" t="s">
        <v>332</v>
      </c>
      <c r="B168" s="264">
        <v>2080199</v>
      </c>
      <c r="C168" s="251" t="s">
        <v>771</v>
      </c>
      <c r="D168" s="371">
        <v>441</v>
      </c>
      <c r="G168" s="262">
        <v>2080150</v>
      </c>
      <c r="H168" s="262" t="s">
        <v>682</v>
      </c>
      <c r="I168" s="263">
        <f t="shared" si="2"/>
        <v>44</v>
      </c>
      <c r="J168" s="262">
        <v>44.34</v>
      </c>
      <c r="K168" s="262">
        <v>44.34</v>
      </c>
      <c r="L168" s="262">
        <v>44.34</v>
      </c>
      <c r="M168" s="262"/>
      <c r="N168" s="262"/>
    </row>
    <row r="169" spans="1:14" ht="19.899999999999999" customHeight="1">
      <c r="A169" s="253" t="s">
        <v>333</v>
      </c>
      <c r="B169" s="265">
        <v>20802</v>
      </c>
      <c r="C169" s="252" t="s">
        <v>772</v>
      </c>
      <c r="D169" s="370">
        <v>4696</v>
      </c>
      <c r="G169" s="262">
        <v>2080199</v>
      </c>
      <c r="H169" s="262" t="s">
        <v>771</v>
      </c>
      <c r="I169" s="263">
        <f t="shared" si="2"/>
        <v>441</v>
      </c>
      <c r="J169" s="262">
        <v>441.25</v>
      </c>
      <c r="K169" s="262">
        <v>437.23</v>
      </c>
      <c r="L169" s="262">
        <v>414.11</v>
      </c>
      <c r="M169" s="262">
        <v>23.12</v>
      </c>
      <c r="N169" s="262">
        <v>4.0199999999999996</v>
      </c>
    </row>
    <row r="170" spans="1:14" s="268" customFormat="1" ht="19.899999999999999" customHeight="1">
      <c r="A170" s="253" t="s">
        <v>334</v>
      </c>
      <c r="B170" s="264">
        <v>2080201</v>
      </c>
      <c r="C170" s="251" t="s">
        <v>676</v>
      </c>
      <c r="D170" s="371">
        <v>200</v>
      </c>
      <c r="G170" s="266">
        <v>20802</v>
      </c>
      <c r="H170" s="266" t="s">
        <v>772</v>
      </c>
      <c r="I170" s="267">
        <f t="shared" si="2"/>
        <v>4696</v>
      </c>
      <c r="J170" s="267">
        <v>4696.3</v>
      </c>
      <c r="K170" s="266">
        <v>308.3</v>
      </c>
      <c r="L170" s="266">
        <v>270.93</v>
      </c>
      <c r="M170" s="266">
        <v>37.380000000000003</v>
      </c>
      <c r="N170" s="267">
        <v>4387.99</v>
      </c>
    </row>
    <row r="171" spans="1:14" ht="19.899999999999999" customHeight="1">
      <c r="A171" s="253" t="s">
        <v>335</v>
      </c>
      <c r="B171" s="264">
        <v>2080208</v>
      </c>
      <c r="C171" s="251" t="s">
        <v>773</v>
      </c>
      <c r="D171" s="371">
        <v>3942</v>
      </c>
      <c r="G171" s="262">
        <v>2080201</v>
      </c>
      <c r="H171" s="262" t="s">
        <v>676</v>
      </c>
      <c r="I171" s="263">
        <f t="shared" si="2"/>
        <v>200</v>
      </c>
      <c r="J171" s="262">
        <v>200.26</v>
      </c>
      <c r="K171" s="262">
        <v>200.26</v>
      </c>
      <c r="L171" s="262">
        <v>172.5</v>
      </c>
      <c r="M171" s="262">
        <v>27.76</v>
      </c>
      <c r="N171" s="262"/>
    </row>
    <row r="172" spans="1:14" ht="19.899999999999999" customHeight="1">
      <c r="A172" s="253" t="s">
        <v>336</v>
      </c>
      <c r="B172" s="264">
        <v>2080299</v>
      </c>
      <c r="C172" s="251" t="s">
        <v>774</v>
      </c>
      <c r="D172" s="371">
        <v>554</v>
      </c>
      <c r="G172" s="262">
        <v>2080208</v>
      </c>
      <c r="H172" s="262" t="s">
        <v>773</v>
      </c>
      <c r="I172" s="263">
        <f t="shared" si="2"/>
        <v>3942</v>
      </c>
      <c r="J172" s="263">
        <v>3941.78</v>
      </c>
      <c r="K172" s="262"/>
      <c r="L172" s="262"/>
      <c r="M172" s="262"/>
      <c r="N172" s="263">
        <v>3941.78</v>
      </c>
    </row>
    <row r="173" spans="1:14" ht="19.899999999999999" customHeight="1">
      <c r="A173" s="253" t="s">
        <v>337</v>
      </c>
      <c r="B173" s="265">
        <v>20805</v>
      </c>
      <c r="C173" s="252" t="s">
        <v>775</v>
      </c>
      <c r="D173" s="370">
        <v>9127</v>
      </c>
      <c r="G173" s="262">
        <v>2080299</v>
      </c>
      <c r="H173" s="262" t="s">
        <v>774</v>
      </c>
      <c r="I173" s="263">
        <f t="shared" si="2"/>
        <v>554</v>
      </c>
      <c r="J173" s="262">
        <v>554.26</v>
      </c>
      <c r="K173" s="262">
        <v>108.05</v>
      </c>
      <c r="L173" s="262">
        <v>98.43</v>
      </c>
      <c r="M173" s="262">
        <v>9.6199999999999992</v>
      </c>
      <c r="N173" s="262">
        <v>446.21</v>
      </c>
    </row>
    <row r="174" spans="1:14" s="268" customFormat="1" ht="19.899999999999999" customHeight="1">
      <c r="A174" s="253" t="s">
        <v>338</v>
      </c>
      <c r="B174" s="264">
        <v>2080501</v>
      </c>
      <c r="C174" s="251" t="s">
        <v>776</v>
      </c>
      <c r="D174" s="371">
        <v>909</v>
      </c>
      <c r="G174" s="266">
        <v>20805</v>
      </c>
      <c r="H174" s="266" t="s">
        <v>775</v>
      </c>
      <c r="I174" s="267">
        <f t="shared" si="2"/>
        <v>9127</v>
      </c>
      <c r="J174" s="267">
        <v>9127.16</v>
      </c>
      <c r="K174" s="267">
        <v>8776.93</v>
      </c>
      <c r="L174" s="267">
        <v>8562.32</v>
      </c>
      <c r="M174" s="266">
        <v>214.61</v>
      </c>
      <c r="N174" s="266">
        <v>350.22</v>
      </c>
    </row>
    <row r="175" spans="1:14" ht="19.899999999999999" customHeight="1">
      <c r="A175" s="253" t="s">
        <v>339</v>
      </c>
      <c r="B175" s="264">
        <v>2080502</v>
      </c>
      <c r="C175" s="251" t="s">
        <v>777</v>
      </c>
      <c r="D175" s="371">
        <v>1415</v>
      </c>
      <c r="G175" s="262">
        <v>2080501</v>
      </c>
      <c r="H175" s="262" t="s">
        <v>776</v>
      </c>
      <c r="I175" s="263">
        <f t="shared" si="2"/>
        <v>909</v>
      </c>
      <c r="J175" s="262">
        <v>908.63</v>
      </c>
      <c r="K175" s="262">
        <v>908.63</v>
      </c>
      <c r="L175" s="262">
        <v>830.54</v>
      </c>
      <c r="M175" s="262">
        <v>78.09</v>
      </c>
      <c r="N175" s="262"/>
    </row>
    <row r="176" spans="1:14" ht="19.899999999999999" customHeight="1">
      <c r="A176" s="253" t="s">
        <v>340</v>
      </c>
      <c r="B176" s="264">
        <v>2080505</v>
      </c>
      <c r="C176" s="251" t="s">
        <v>778</v>
      </c>
      <c r="D176" s="371">
        <v>6703</v>
      </c>
      <c r="G176" s="262">
        <v>2080502</v>
      </c>
      <c r="H176" s="262" t="s">
        <v>777</v>
      </c>
      <c r="I176" s="263">
        <f t="shared" si="2"/>
        <v>1415</v>
      </c>
      <c r="J176" s="263">
        <v>1415.39</v>
      </c>
      <c r="K176" s="263">
        <v>1413.9</v>
      </c>
      <c r="L176" s="263">
        <v>1277.3800000000001</v>
      </c>
      <c r="M176" s="262">
        <v>136.52000000000001</v>
      </c>
      <c r="N176" s="262">
        <v>1.49</v>
      </c>
    </row>
    <row r="177" spans="1:14" ht="19.899999999999999" customHeight="1">
      <c r="A177" s="253" t="s">
        <v>341</v>
      </c>
      <c r="B177" s="264">
        <v>2080506</v>
      </c>
      <c r="C177" s="251" t="s">
        <v>779</v>
      </c>
      <c r="D177" s="371">
        <v>100</v>
      </c>
      <c r="G177" s="262">
        <v>2080505</v>
      </c>
      <c r="H177" s="262" t="s">
        <v>778</v>
      </c>
      <c r="I177" s="263">
        <f t="shared" si="2"/>
        <v>6703</v>
      </c>
      <c r="J177" s="263">
        <v>6703.49</v>
      </c>
      <c r="K177" s="263">
        <v>6454.4</v>
      </c>
      <c r="L177" s="263">
        <v>6454.4</v>
      </c>
      <c r="M177" s="262"/>
      <c r="N177" s="262">
        <v>249.1</v>
      </c>
    </row>
    <row r="178" spans="1:14" ht="19.899999999999999" customHeight="1">
      <c r="A178" s="253" t="s">
        <v>342</v>
      </c>
      <c r="B178" s="265">
        <v>20807</v>
      </c>
      <c r="C178" s="252" t="s">
        <v>780</v>
      </c>
      <c r="D178" s="370">
        <v>144</v>
      </c>
      <c r="G178" s="262">
        <v>2080506</v>
      </c>
      <c r="H178" s="262" t="s">
        <v>779</v>
      </c>
      <c r="I178" s="263">
        <f t="shared" si="2"/>
        <v>100</v>
      </c>
      <c r="J178" s="262">
        <v>99.64</v>
      </c>
      <c r="K178" s="262"/>
      <c r="L178" s="262"/>
      <c r="M178" s="262"/>
      <c r="N178" s="262">
        <v>99.64</v>
      </c>
    </row>
    <row r="179" spans="1:14" s="268" customFormat="1" ht="19.899999999999999" customHeight="1">
      <c r="A179" s="253" t="s">
        <v>343</v>
      </c>
      <c r="B179" s="264">
        <v>2080799</v>
      </c>
      <c r="C179" s="251" t="s">
        <v>781</v>
      </c>
      <c r="D179" s="371">
        <v>144</v>
      </c>
      <c r="G179" s="266">
        <v>20807</v>
      </c>
      <c r="H179" s="266" t="s">
        <v>780</v>
      </c>
      <c r="I179" s="267">
        <f t="shared" si="2"/>
        <v>144</v>
      </c>
      <c r="J179" s="266">
        <v>143.76</v>
      </c>
      <c r="K179" s="266"/>
      <c r="L179" s="266"/>
      <c r="M179" s="266"/>
      <c r="N179" s="266">
        <v>143.76</v>
      </c>
    </row>
    <row r="180" spans="1:14" ht="19.899999999999999" customHeight="1">
      <c r="A180" s="253" t="s">
        <v>344</v>
      </c>
      <c r="B180" s="265">
        <v>20808</v>
      </c>
      <c r="C180" s="252" t="s">
        <v>782</v>
      </c>
      <c r="D180" s="370">
        <v>573</v>
      </c>
      <c r="G180" s="262">
        <v>2080799</v>
      </c>
      <c r="H180" s="262" t="s">
        <v>781</v>
      </c>
      <c r="I180" s="263">
        <f t="shared" si="2"/>
        <v>144</v>
      </c>
      <c r="J180" s="262">
        <v>143.76</v>
      </c>
      <c r="K180" s="262"/>
      <c r="L180" s="262"/>
      <c r="M180" s="262"/>
      <c r="N180" s="262">
        <v>143.76</v>
      </c>
    </row>
    <row r="181" spans="1:14" s="268" customFormat="1" ht="19.899999999999999" customHeight="1">
      <c r="A181" s="253" t="s">
        <v>345</v>
      </c>
      <c r="B181" s="264">
        <v>2080802</v>
      </c>
      <c r="C181" s="251" t="s">
        <v>783</v>
      </c>
      <c r="D181" s="371">
        <v>24</v>
      </c>
      <c r="G181" s="266">
        <v>20808</v>
      </c>
      <c r="H181" s="266" t="s">
        <v>782</v>
      </c>
      <c r="I181" s="267">
        <f t="shared" si="2"/>
        <v>573</v>
      </c>
      <c r="J181" s="266">
        <v>572.54999999999995</v>
      </c>
      <c r="K181" s="266">
        <v>6.1</v>
      </c>
      <c r="L181" s="266">
        <v>6.1</v>
      </c>
      <c r="M181" s="266"/>
      <c r="N181" s="266">
        <v>566.45000000000005</v>
      </c>
    </row>
    <row r="182" spans="1:14" ht="19.899999999999999" customHeight="1">
      <c r="A182" s="253" t="s">
        <v>346</v>
      </c>
      <c r="B182" s="264">
        <v>2080803</v>
      </c>
      <c r="C182" s="251" t="s">
        <v>784</v>
      </c>
      <c r="D182" s="371">
        <v>25</v>
      </c>
      <c r="G182" s="262">
        <v>2080802</v>
      </c>
      <c r="H182" s="262" t="s">
        <v>783</v>
      </c>
      <c r="I182" s="263">
        <f t="shared" si="2"/>
        <v>23</v>
      </c>
      <c r="J182" s="262">
        <v>23.45</v>
      </c>
      <c r="K182" s="262">
        <v>6.1</v>
      </c>
      <c r="L182" s="262">
        <v>6.1</v>
      </c>
      <c r="M182" s="262"/>
      <c r="N182" s="262">
        <v>17.350000000000001</v>
      </c>
    </row>
    <row r="183" spans="1:14" ht="19.899999999999999" customHeight="1">
      <c r="A183" s="253" t="s">
        <v>347</v>
      </c>
      <c r="B183" s="264">
        <v>2080805</v>
      </c>
      <c r="C183" s="251" t="s">
        <v>785</v>
      </c>
      <c r="D183" s="371">
        <v>277</v>
      </c>
      <c r="G183" s="262">
        <v>2080803</v>
      </c>
      <c r="H183" s="262" t="s">
        <v>784</v>
      </c>
      <c r="I183" s="263">
        <f t="shared" si="2"/>
        <v>25</v>
      </c>
      <c r="J183" s="262">
        <v>25.31</v>
      </c>
      <c r="K183" s="262"/>
      <c r="L183" s="262"/>
      <c r="M183" s="262"/>
      <c r="N183" s="262">
        <v>25.31</v>
      </c>
    </row>
    <row r="184" spans="1:14" ht="19.899999999999999" customHeight="1">
      <c r="A184" s="253" t="s">
        <v>348</v>
      </c>
      <c r="B184" s="264">
        <v>2080899</v>
      </c>
      <c r="C184" s="251" t="s">
        <v>786</v>
      </c>
      <c r="D184" s="371">
        <v>247</v>
      </c>
      <c r="G184" s="262">
        <v>2080805</v>
      </c>
      <c r="H184" s="262" t="s">
        <v>785</v>
      </c>
      <c r="I184" s="263">
        <f t="shared" si="2"/>
        <v>277</v>
      </c>
      <c r="J184" s="262">
        <v>276.60000000000002</v>
      </c>
      <c r="K184" s="262"/>
      <c r="L184" s="262"/>
      <c r="M184" s="262"/>
      <c r="N184" s="262">
        <v>276.60000000000002</v>
      </c>
    </row>
    <row r="185" spans="1:14" ht="19.899999999999999" customHeight="1">
      <c r="A185" s="253" t="s">
        <v>349</v>
      </c>
      <c r="B185" s="265">
        <v>20809</v>
      </c>
      <c r="C185" s="252" t="s">
        <v>787</v>
      </c>
      <c r="D185" s="370">
        <v>162</v>
      </c>
      <c r="G185" s="262">
        <v>2080899</v>
      </c>
      <c r="H185" s="262" t="s">
        <v>786</v>
      </c>
      <c r="I185" s="263">
        <f t="shared" si="2"/>
        <v>247</v>
      </c>
      <c r="J185" s="262">
        <v>247.2</v>
      </c>
      <c r="K185" s="262"/>
      <c r="L185" s="262"/>
      <c r="M185" s="262"/>
      <c r="N185" s="262">
        <v>247.2</v>
      </c>
    </row>
    <row r="186" spans="1:14" s="268" customFormat="1" ht="19.899999999999999" customHeight="1">
      <c r="A186" s="253" t="s">
        <v>350</v>
      </c>
      <c r="B186" s="264">
        <v>2080901</v>
      </c>
      <c r="C186" s="251" t="s">
        <v>788</v>
      </c>
      <c r="D186" s="371">
        <v>2</v>
      </c>
      <c r="G186" s="266">
        <v>20809</v>
      </c>
      <c r="H186" s="266" t="s">
        <v>787</v>
      </c>
      <c r="I186" s="267">
        <f t="shared" si="2"/>
        <v>162</v>
      </c>
      <c r="J186" s="266">
        <v>161.66999999999999</v>
      </c>
      <c r="K186" s="266"/>
      <c r="L186" s="266"/>
      <c r="M186" s="266"/>
      <c r="N186" s="266">
        <v>161.66999999999999</v>
      </c>
    </row>
    <row r="187" spans="1:14" ht="19.899999999999999" customHeight="1">
      <c r="A187" s="253" t="s">
        <v>351</v>
      </c>
      <c r="B187" s="264">
        <v>2080904</v>
      </c>
      <c r="C187" s="251" t="s">
        <v>789</v>
      </c>
      <c r="D187" s="371">
        <v>15</v>
      </c>
      <c r="G187" s="262">
        <v>2080901</v>
      </c>
      <c r="H187" s="262" t="s">
        <v>788</v>
      </c>
      <c r="I187" s="263">
        <f t="shared" si="2"/>
        <v>2</v>
      </c>
      <c r="J187" s="262">
        <v>1.6</v>
      </c>
      <c r="K187" s="262"/>
      <c r="L187" s="262"/>
      <c r="M187" s="262"/>
      <c r="N187" s="262">
        <v>1.6</v>
      </c>
    </row>
    <row r="188" spans="1:14" ht="19.899999999999999" customHeight="1">
      <c r="A188" s="253" t="s">
        <v>352</v>
      </c>
      <c r="B188" s="264">
        <v>2080905</v>
      </c>
      <c r="C188" s="251" t="s">
        <v>790</v>
      </c>
      <c r="D188" s="371">
        <v>140</v>
      </c>
      <c r="G188" s="262">
        <v>2080904</v>
      </c>
      <c r="H188" s="262" t="s">
        <v>789</v>
      </c>
      <c r="I188" s="263">
        <f t="shared" si="2"/>
        <v>15</v>
      </c>
      <c r="J188" s="262">
        <v>15.15</v>
      </c>
      <c r="K188" s="262"/>
      <c r="L188" s="262"/>
      <c r="M188" s="262"/>
      <c r="N188" s="262">
        <v>15.15</v>
      </c>
    </row>
    <row r="189" spans="1:14" ht="19.899999999999999" customHeight="1">
      <c r="A189" s="253" t="s">
        <v>353</v>
      </c>
      <c r="B189" s="264">
        <v>2080999</v>
      </c>
      <c r="C189" s="251" t="s">
        <v>791</v>
      </c>
      <c r="D189" s="371">
        <v>5</v>
      </c>
      <c r="G189" s="262">
        <v>2080905</v>
      </c>
      <c r="H189" s="262" t="s">
        <v>790</v>
      </c>
      <c r="I189" s="263">
        <f t="shared" si="2"/>
        <v>140</v>
      </c>
      <c r="J189" s="262">
        <v>140.35</v>
      </c>
      <c r="K189" s="262"/>
      <c r="L189" s="262"/>
      <c r="M189" s="262"/>
      <c r="N189" s="262">
        <v>140.35</v>
      </c>
    </row>
    <row r="190" spans="1:14" ht="19.899999999999999" customHeight="1">
      <c r="A190" s="253" t="s">
        <v>354</v>
      </c>
      <c r="B190" s="265">
        <v>20810</v>
      </c>
      <c r="C190" s="252" t="s">
        <v>792</v>
      </c>
      <c r="D190" s="370">
        <v>613</v>
      </c>
      <c r="G190" s="262">
        <v>2080999</v>
      </c>
      <c r="H190" s="262" t="s">
        <v>791</v>
      </c>
      <c r="I190" s="263">
        <f t="shared" si="2"/>
        <v>5</v>
      </c>
      <c r="J190" s="262">
        <v>4.57</v>
      </c>
      <c r="K190" s="262"/>
      <c r="L190" s="262"/>
      <c r="M190" s="262"/>
      <c r="N190" s="262">
        <v>4.57</v>
      </c>
    </row>
    <row r="191" spans="1:14" s="268" customFormat="1" ht="19.899999999999999" customHeight="1">
      <c r="A191" s="253" t="s">
        <v>355</v>
      </c>
      <c r="B191" s="264">
        <v>2081001</v>
      </c>
      <c r="C191" s="251" t="s">
        <v>793</v>
      </c>
      <c r="D191" s="371">
        <v>28</v>
      </c>
      <c r="G191" s="266">
        <v>20810</v>
      </c>
      <c r="H191" s="266" t="s">
        <v>792</v>
      </c>
      <c r="I191" s="267">
        <f t="shared" si="2"/>
        <v>613</v>
      </c>
      <c r="J191" s="266">
        <v>612.54999999999995</v>
      </c>
      <c r="K191" s="266"/>
      <c r="L191" s="266"/>
      <c r="M191" s="266"/>
      <c r="N191" s="266">
        <v>612.54999999999995</v>
      </c>
    </row>
    <row r="192" spans="1:14" ht="19.899999999999999" customHeight="1">
      <c r="A192" s="253" t="s">
        <v>356</v>
      </c>
      <c r="B192" s="264">
        <v>2081002</v>
      </c>
      <c r="C192" s="251" t="s">
        <v>794</v>
      </c>
      <c r="D192" s="371">
        <v>220</v>
      </c>
      <c r="G192" s="262">
        <v>2081001</v>
      </c>
      <c r="H192" s="262" t="s">
        <v>793</v>
      </c>
      <c r="I192" s="263">
        <f t="shared" si="2"/>
        <v>28</v>
      </c>
      <c r="J192" s="262">
        <v>27.91</v>
      </c>
      <c r="K192" s="262"/>
      <c r="L192" s="262"/>
      <c r="M192" s="262"/>
      <c r="N192" s="262">
        <v>27.91</v>
      </c>
    </row>
    <row r="193" spans="1:14" ht="19.899999999999999" customHeight="1">
      <c r="A193" s="253" t="s">
        <v>357</v>
      </c>
      <c r="B193" s="264">
        <v>2081004</v>
      </c>
      <c r="C193" s="251" t="s">
        <v>795</v>
      </c>
      <c r="D193" s="371">
        <v>365</v>
      </c>
      <c r="G193" s="262">
        <v>2081002</v>
      </c>
      <c r="H193" s="262" t="s">
        <v>794</v>
      </c>
      <c r="I193" s="263">
        <f t="shared" ref="I193:I254" si="3">ROUND(J193,0)</f>
        <v>220</v>
      </c>
      <c r="J193" s="262">
        <v>219.68</v>
      </c>
      <c r="K193" s="262"/>
      <c r="L193" s="262"/>
      <c r="M193" s="262"/>
      <c r="N193" s="262">
        <v>219.68</v>
      </c>
    </row>
    <row r="194" spans="1:14" ht="19.899999999999999" customHeight="1">
      <c r="A194" s="253" t="s">
        <v>358</v>
      </c>
      <c r="B194" s="265">
        <v>20811</v>
      </c>
      <c r="C194" s="252" t="s">
        <v>796</v>
      </c>
      <c r="D194" s="370">
        <v>644</v>
      </c>
      <c r="G194" s="262">
        <v>2081004</v>
      </c>
      <c r="H194" s="262" t="s">
        <v>795</v>
      </c>
      <c r="I194" s="263">
        <f t="shared" si="3"/>
        <v>365</v>
      </c>
      <c r="J194" s="262">
        <v>364.96</v>
      </c>
      <c r="K194" s="262"/>
      <c r="L194" s="262"/>
      <c r="M194" s="262"/>
      <c r="N194" s="262">
        <v>364.96</v>
      </c>
    </row>
    <row r="195" spans="1:14" s="268" customFormat="1" ht="19.899999999999999" customHeight="1">
      <c r="A195" s="253" t="s">
        <v>359</v>
      </c>
      <c r="B195" s="264">
        <v>2081101</v>
      </c>
      <c r="C195" s="251" t="s">
        <v>676</v>
      </c>
      <c r="D195" s="371">
        <v>49</v>
      </c>
      <c r="G195" s="266">
        <v>20811</v>
      </c>
      <c r="H195" s="266" t="s">
        <v>796</v>
      </c>
      <c r="I195" s="267">
        <f t="shared" si="3"/>
        <v>644</v>
      </c>
      <c r="J195" s="266">
        <v>643.64</v>
      </c>
      <c r="K195" s="266">
        <v>60.28</v>
      </c>
      <c r="L195" s="266">
        <v>49</v>
      </c>
      <c r="M195" s="266">
        <v>11.27</v>
      </c>
      <c r="N195" s="266">
        <v>583.36</v>
      </c>
    </row>
    <row r="196" spans="1:14" ht="19.899999999999999" customHeight="1">
      <c r="A196" s="253" t="s">
        <v>360</v>
      </c>
      <c r="B196" s="264">
        <v>2081104</v>
      </c>
      <c r="C196" s="251" t="s">
        <v>797</v>
      </c>
      <c r="D196" s="371">
        <v>357</v>
      </c>
      <c r="G196" s="262">
        <v>2081101</v>
      </c>
      <c r="H196" s="262" t="s">
        <v>676</v>
      </c>
      <c r="I196" s="263">
        <f t="shared" si="3"/>
        <v>49</v>
      </c>
      <c r="J196" s="262">
        <v>48.52</v>
      </c>
      <c r="K196" s="262">
        <v>48.52</v>
      </c>
      <c r="L196" s="262">
        <v>37.979999999999997</v>
      </c>
      <c r="M196" s="262">
        <v>10.55</v>
      </c>
      <c r="N196" s="262"/>
    </row>
    <row r="197" spans="1:14" ht="19.899999999999999" customHeight="1">
      <c r="A197" s="253" t="s">
        <v>361</v>
      </c>
      <c r="B197" s="264">
        <v>2081105</v>
      </c>
      <c r="C197" s="251" t="s">
        <v>798</v>
      </c>
      <c r="D197" s="371">
        <v>25</v>
      </c>
      <c r="G197" s="262">
        <v>2081104</v>
      </c>
      <c r="H197" s="262" t="s">
        <v>797</v>
      </c>
      <c r="I197" s="263">
        <f t="shared" si="3"/>
        <v>357</v>
      </c>
      <c r="J197" s="262">
        <v>357.09</v>
      </c>
      <c r="K197" s="262"/>
      <c r="L197" s="262"/>
      <c r="M197" s="262"/>
      <c r="N197" s="262">
        <v>357.09</v>
      </c>
    </row>
    <row r="198" spans="1:14" ht="19.899999999999999" customHeight="1">
      <c r="A198" s="253" t="s">
        <v>362</v>
      </c>
      <c r="B198" s="264">
        <v>2081107</v>
      </c>
      <c r="C198" s="251" t="s">
        <v>799</v>
      </c>
      <c r="D198" s="371">
        <v>137</v>
      </c>
      <c r="G198" s="262">
        <v>2081105</v>
      </c>
      <c r="H198" s="262" t="s">
        <v>798</v>
      </c>
      <c r="I198" s="263">
        <f t="shared" si="3"/>
        <v>25</v>
      </c>
      <c r="J198" s="262">
        <v>25</v>
      </c>
      <c r="K198" s="262"/>
      <c r="L198" s="262"/>
      <c r="M198" s="262"/>
      <c r="N198" s="262">
        <v>25</v>
      </c>
    </row>
    <row r="199" spans="1:14" ht="19.899999999999999" customHeight="1">
      <c r="A199" s="253" t="s">
        <v>363</v>
      </c>
      <c r="B199" s="264">
        <v>2081199</v>
      </c>
      <c r="C199" s="251" t="s">
        <v>800</v>
      </c>
      <c r="D199" s="371">
        <v>76</v>
      </c>
      <c r="G199" s="262">
        <v>2081107</v>
      </c>
      <c r="H199" s="262" t="s">
        <v>799</v>
      </c>
      <c r="I199" s="263">
        <f t="shared" si="3"/>
        <v>137</v>
      </c>
      <c r="J199" s="262">
        <v>137.16</v>
      </c>
      <c r="K199" s="262"/>
      <c r="L199" s="262"/>
      <c r="M199" s="262"/>
      <c r="N199" s="262">
        <v>137.16</v>
      </c>
    </row>
    <row r="200" spans="1:14" ht="19.899999999999999" customHeight="1">
      <c r="A200" s="253" t="s">
        <v>364</v>
      </c>
      <c r="B200" s="265">
        <v>20819</v>
      </c>
      <c r="C200" s="252" t="s">
        <v>801</v>
      </c>
      <c r="D200" s="370">
        <v>780</v>
      </c>
      <c r="G200" s="262">
        <v>2081199</v>
      </c>
      <c r="H200" s="262" t="s">
        <v>800</v>
      </c>
      <c r="I200" s="263">
        <f t="shared" si="3"/>
        <v>76</v>
      </c>
      <c r="J200" s="262">
        <v>75.87</v>
      </c>
      <c r="K200" s="262">
        <v>11.75</v>
      </c>
      <c r="L200" s="262">
        <v>11.03</v>
      </c>
      <c r="M200" s="262">
        <v>0.73</v>
      </c>
      <c r="N200" s="262">
        <v>64.11</v>
      </c>
    </row>
    <row r="201" spans="1:14" s="268" customFormat="1" ht="19.899999999999999" customHeight="1">
      <c r="A201" s="253" t="s">
        <v>365</v>
      </c>
      <c r="B201" s="264">
        <v>2081901</v>
      </c>
      <c r="C201" s="251" t="s">
        <v>802</v>
      </c>
      <c r="D201" s="371">
        <v>280</v>
      </c>
      <c r="G201" s="266">
        <v>20819</v>
      </c>
      <c r="H201" s="266" t="s">
        <v>801</v>
      </c>
      <c r="I201" s="267">
        <f t="shared" si="3"/>
        <v>780</v>
      </c>
      <c r="J201" s="266">
        <v>780</v>
      </c>
      <c r="K201" s="266"/>
      <c r="L201" s="266"/>
      <c r="M201" s="266"/>
      <c r="N201" s="266">
        <v>780</v>
      </c>
    </row>
    <row r="202" spans="1:14" ht="19.899999999999999" customHeight="1">
      <c r="A202" s="253" t="s">
        <v>366</v>
      </c>
      <c r="B202" s="264">
        <v>2081902</v>
      </c>
      <c r="C202" s="251" t="s">
        <v>803</v>
      </c>
      <c r="D202" s="371">
        <v>500</v>
      </c>
      <c r="G202" s="262">
        <v>2081901</v>
      </c>
      <c r="H202" s="262" t="s">
        <v>802</v>
      </c>
      <c r="I202" s="263">
        <f t="shared" si="3"/>
        <v>280</v>
      </c>
      <c r="J202" s="262">
        <v>280</v>
      </c>
      <c r="K202" s="262"/>
      <c r="L202" s="262"/>
      <c r="M202" s="262"/>
      <c r="N202" s="262">
        <v>280</v>
      </c>
    </row>
    <row r="203" spans="1:14" ht="19.899999999999999" customHeight="1">
      <c r="A203" s="253" t="s">
        <v>367</v>
      </c>
      <c r="B203" s="265">
        <v>20820</v>
      </c>
      <c r="C203" s="252" t="s">
        <v>804</v>
      </c>
      <c r="D203" s="370">
        <v>86</v>
      </c>
      <c r="G203" s="262">
        <v>2081902</v>
      </c>
      <c r="H203" s="262" t="s">
        <v>803</v>
      </c>
      <c r="I203" s="263">
        <f t="shared" si="3"/>
        <v>500</v>
      </c>
      <c r="J203" s="262">
        <v>500</v>
      </c>
      <c r="K203" s="262"/>
      <c r="L203" s="262"/>
      <c r="M203" s="262"/>
      <c r="N203" s="262">
        <v>500</v>
      </c>
    </row>
    <row r="204" spans="1:14" s="268" customFormat="1" ht="19.899999999999999" customHeight="1">
      <c r="A204" s="253" t="s">
        <v>368</v>
      </c>
      <c r="B204" s="264">
        <v>2082001</v>
      </c>
      <c r="C204" s="251" t="s">
        <v>805</v>
      </c>
      <c r="D204" s="371">
        <v>86</v>
      </c>
      <c r="G204" s="266">
        <v>20820</v>
      </c>
      <c r="H204" s="266" t="s">
        <v>804</v>
      </c>
      <c r="I204" s="267">
        <f t="shared" si="3"/>
        <v>86</v>
      </c>
      <c r="J204" s="266">
        <v>86</v>
      </c>
      <c r="K204" s="266"/>
      <c r="L204" s="266"/>
      <c r="M204" s="266"/>
      <c r="N204" s="266">
        <v>86</v>
      </c>
    </row>
    <row r="205" spans="1:14" ht="19.899999999999999" customHeight="1">
      <c r="A205" s="253" t="s">
        <v>369</v>
      </c>
      <c r="B205" s="265">
        <v>20821</v>
      </c>
      <c r="C205" s="252" t="s">
        <v>806</v>
      </c>
      <c r="D205" s="370">
        <v>987</v>
      </c>
      <c r="G205" s="262">
        <v>2082001</v>
      </c>
      <c r="H205" s="262" t="s">
        <v>805</v>
      </c>
      <c r="I205" s="263">
        <f t="shared" si="3"/>
        <v>86</v>
      </c>
      <c r="J205" s="262">
        <v>86</v>
      </c>
      <c r="K205" s="262"/>
      <c r="L205" s="262"/>
      <c r="M205" s="262"/>
      <c r="N205" s="262">
        <v>86</v>
      </c>
    </row>
    <row r="206" spans="1:14" s="268" customFormat="1" ht="19.899999999999999" customHeight="1">
      <c r="A206" s="253" t="s">
        <v>370</v>
      </c>
      <c r="B206" s="264">
        <v>2082102</v>
      </c>
      <c r="C206" s="251" t="s">
        <v>807</v>
      </c>
      <c r="D206" s="371">
        <v>987</v>
      </c>
      <c r="G206" s="266">
        <v>20821</v>
      </c>
      <c r="H206" s="266" t="s">
        <v>806</v>
      </c>
      <c r="I206" s="267">
        <f t="shared" si="3"/>
        <v>987</v>
      </c>
      <c r="J206" s="266">
        <v>986.99</v>
      </c>
      <c r="K206" s="266"/>
      <c r="L206" s="266"/>
      <c r="M206" s="266"/>
      <c r="N206" s="266">
        <v>986.99</v>
      </c>
    </row>
    <row r="207" spans="1:14" ht="19.899999999999999" customHeight="1">
      <c r="A207" s="253" t="s">
        <v>371</v>
      </c>
      <c r="B207" s="265">
        <v>20825</v>
      </c>
      <c r="C207" s="252" t="s">
        <v>808</v>
      </c>
      <c r="D207" s="370">
        <v>4</v>
      </c>
      <c r="G207" s="262">
        <v>2082102</v>
      </c>
      <c r="H207" s="262" t="s">
        <v>807</v>
      </c>
      <c r="I207" s="263">
        <f t="shared" si="3"/>
        <v>987</v>
      </c>
      <c r="J207" s="262">
        <v>986.99</v>
      </c>
      <c r="K207" s="262"/>
      <c r="L207" s="262"/>
      <c r="M207" s="262"/>
      <c r="N207" s="262">
        <v>986.99</v>
      </c>
    </row>
    <row r="208" spans="1:14" s="268" customFormat="1" ht="19.899999999999999" customHeight="1">
      <c r="A208" s="253" t="s">
        <v>372</v>
      </c>
      <c r="B208" s="264">
        <v>2082502</v>
      </c>
      <c r="C208" s="251" t="s">
        <v>809</v>
      </c>
      <c r="D208" s="371">
        <v>4</v>
      </c>
      <c r="G208" s="266">
        <v>20825</v>
      </c>
      <c r="H208" s="266" t="s">
        <v>808</v>
      </c>
      <c r="I208" s="267">
        <f t="shared" si="3"/>
        <v>4</v>
      </c>
      <c r="J208" s="266">
        <v>4.2</v>
      </c>
      <c r="K208" s="266"/>
      <c r="L208" s="266"/>
      <c r="M208" s="266"/>
      <c r="N208" s="266">
        <v>4.2</v>
      </c>
    </row>
    <row r="209" spans="1:14" ht="19.899999999999999" customHeight="1">
      <c r="A209" s="253" t="s">
        <v>373</v>
      </c>
      <c r="B209" s="265">
        <v>20828</v>
      </c>
      <c r="C209" s="252" t="s">
        <v>810</v>
      </c>
      <c r="D209" s="370">
        <v>453</v>
      </c>
      <c r="G209" s="262">
        <v>2082502</v>
      </c>
      <c r="H209" s="262" t="s">
        <v>809</v>
      </c>
      <c r="I209" s="263">
        <f t="shared" si="3"/>
        <v>4</v>
      </c>
      <c r="J209" s="262">
        <v>4.2</v>
      </c>
      <c r="K209" s="262"/>
      <c r="L209" s="262"/>
      <c r="M209" s="262"/>
      <c r="N209" s="262">
        <v>4.2</v>
      </c>
    </row>
    <row r="210" spans="1:14" s="268" customFormat="1" ht="19.899999999999999" customHeight="1">
      <c r="A210" s="253" t="s">
        <v>374</v>
      </c>
      <c r="B210" s="264">
        <v>2082801</v>
      </c>
      <c r="C210" s="251" t="s">
        <v>676</v>
      </c>
      <c r="D210" s="371">
        <v>81</v>
      </c>
      <c r="G210" s="266">
        <v>20828</v>
      </c>
      <c r="H210" s="266" t="s">
        <v>810</v>
      </c>
      <c r="I210" s="267">
        <f t="shared" si="3"/>
        <v>453</v>
      </c>
      <c r="J210" s="266">
        <v>452.83</v>
      </c>
      <c r="K210" s="266">
        <v>104.16</v>
      </c>
      <c r="L210" s="266">
        <v>90.38</v>
      </c>
      <c r="M210" s="266">
        <v>13.79</v>
      </c>
      <c r="N210" s="266">
        <v>348.66</v>
      </c>
    </row>
    <row r="211" spans="1:14" ht="19.899999999999999" customHeight="1">
      <c r="A211" s="253" t="s">
        <v>375</v>
      </c>
      <c r="B211" s="264">
        <v>2082802</v>
      </c>
      <c r="C211" s="251" t="s">
        <v>677</v>
      </c>
      <c r="D211" s="371">
        <v>23</v>
      </c>
      <c r="G211" s="262">
        <v>2082801</v>
      </c>
      <c r="H211" s="262" t="s">
        <v>676</v>
      </c>
      <c r="I211" s="263">
        <f t="shared" si="3"/>
        <v>81</v>
      </c>
      <c r="J211" s="262">
        <v>81.08</v>
      </c>
      <c r="K211" s="262">
        <v>81.08</v>
      </c>
      <c r="L211" s="262">
        <v>69.3</v>
      </c>
      <c r="M211" s="262">
        <v>11.78</v>
      </c>
      <c r="N211" s="262"/>
    </row>
    <row r="212" spans="1:14" ht="19.899999999999999" customHeight="1">
      <c r="A212" s="253" t="s">
        <v>376</v>
      </c>
      <c r="B212" s="264">
        <v>2082804</v>
      </c>
      <c r="C212" s="251" t="s">
        <v>811</v>
      </c>
      <c r="D212" s="371">
        <v>236</v>
      </c>
      <c r="G212" s="262">
        <v>2082802</v>
      </c>
      <c r="H212" s="262" t="s">
        <v>677</v>
      </c>
      <c r="I212" s="263">
        <f t="shared" si="3"/>
        <v>23</v>
      </c>
      <c r="J212" s="262">
        <v>23.4</v>
      </c>
      <c r="K212" s="262"/>
      <c r="L212" s="262"/>
      <c r="M212" s="262"/>
      <c r="N212" s="262">
        <v>23.4</v>
      </c>
    </row>
    <row r="213" spans="1:14" ht="19.899999999999999" customHeight="1">
      <c r="A213" s="253" t="s">
        <v>377</v>
      </c>
      <c r="B213" s="264">
        <v>2082850</v>
      </c>
      <c r="C213" s="251" t="s">
        <v>682</v>
      </c>
      <c r="D213" s="371">
        <v>23</v>
      </c>
      <c r="G213" s="262">
        <v>2082804</v>
      </c>
      <c r="H213" s="262" t="s">
        <v>811</v>
      </c>
      <c r="I213" s="263">
        <f t="shared" si="3"/>
        <v>235</v>
      </c>
      <c r="J213" s="262">
        <v>235.26</v>
      </c>
      <c r="K213" s="262"/>
      <c r="L213" s="262"/>
      <c r="M213" s="262"/>
      <c r="N213" s="262">
        <v>235.26</v>
      </c>
    </row>
    <row r="214" spans="1:14" ht="19.899999999999999" customHeight="1">
      <c r="A214" s="253" t="s">
        <v>378</v>
      </c>
      <c r="B214" s="264">
        <v>2082899</v>
      </c>
      <c r="C214" s="251" t="s">
        <v>812</v>
      </c>
      <c r="D214" s="371">
        <v>90</v>
      </c>
      <c r="G214" s="262">
        <v>2082850</v>
      </c>
      <c r="H214" s="262" t="s">
        <v>682</v>
      </c>
      <c r="I214" s="263">
        <f t="shared" si="3"/>
        <v>23</v>
      </c>
      <c r="J214" s="262">
        <v>23.08</v>
      </c>
      <c r="K214" s="262">
        <v>23.08</v>
      </c>
      <c r="L214" s="262">
        <v>21.08</v>
      </c>
      <c r="M214" s="262">
        <v>2.0099999999999998</v>
      </c>
      <c r="N214" s="262"/>
    </row>
    <row r="215" spans="1:14" ht="19.899999999999999" customHeight="1">
      <c r="A215" s="253" t="s">
        <v>379</v>
      </c>
      <c r="B215" s="265">
        <v>20899</v>
      </c>
      <c r="C215" s="252" t="s">
        <v>813</v>
      </c>
      <c r="D215" s="370">
        <v>2</v>
      </c>
      <c r="G215" s="262">
        <v>2082899</v>
      </c>
      <c r="H215" s="262" t="s">
        <v>812</v>
      </c>
      <c r="I215" s="263">
        <f t="shared" si="3"/>
        <v>90</v>
      </c>
      <c r="J215" s="262">
        <v>90</v>
      </c>
      <c r="K215" s="262"/>
      <c r="L215" s="262"/>
      <c r="M215" s="262"/>
      <c r="N215" s="262">
        <v>90</v>
      </c>
    </row>
    <row r="216" spans="1:14" s="268" customFormat="1" ht="19.899999999999999" customHeight="1">
      <c r="A216" s="253" t="s">
        <v>380</v>
      </c>
      <c r="B216" s="264">
        <v>2089999</v>
      </c>
      <c r="C216" s="251" t="s">
        <v>814</v>
      </c>
      <c r="D216" s="371">
        <v>2</v>
      </c>
      <c r="G216" s="266">
        <v>20899</v>
      </c>
      <c r="H216" s="266" t="s">
        <v>813</v>
      </c>
      <c r="I216" s="267">
        <f t="shared" si="3"/>
        <v>2</v>
      </c>
      <c r="J216" s="266">
        <v>2.39</v>
      </c>
      <c r="K216" s="266">
        <v>2.39</v>
      </c>
      <c r="L216" s="266">
        <v>2.39</v>
      </c>
      <c r="M216" s="266"/>
      <c r="N216" s="266"/>
    </row>
    <row r="217" spans="1:14" ht="19.899999999999999" customHeight="1">
      <c r="A217" s="253" t="s">
        <v>381</v>
      </c>
      <c r="B217" s="265">
        <v>210</v>
      </c>
      <c r="C217" s="252" t="s">
        <v>929</v>
      </c>
      <c r="D217" s="370">
        <f>SUM(D218,D221,D223,D227,D235,D237,D242,D244,D246,D251,D253)</f>
        <v>15568</v>
      </c>
      <c r="G217" s="262">
        <v>2089999</v>
      </c>
      <c r="H217" s="262" t="s">
        <v>814</v>
      </c>
      <c r="I217" s="263">
        <f t="shared" si="3"/>
        <v>2</v>
      </c>
      <c r="J217" s="262">
        <v>2.39</v>
      </c>
      <c r="K217" s="262">
        <v>2.39</v>
      </c>
      <c r="L217" s="262">
        <v>2.39</v>
      </c>
      <c r="M217" s="262"/>
      <c r="N217" s="262"/>
    </row>
    <row r="218" spans="1:14" s="268" customFormat="1" ht="19.899999999999999" customHeight="1">
      <c r="A218" s="253" t="s">
        <v>382</v>
      </c>
      <c r="B218" s="265">
        <v>21001</v>
      </c>
      <c r="C218" s="252" t="s">
        <v>815</v>
      </c>
      <c r="D218" s="370">
        <v>358</v>
      </c>
      <c r="G218" s="266">
        <v>210</v>
      </c>
      <c r="H218" s="266" t="s">
        <v>664</v>
      </c>
      <c r="I218" s="267">
        <f t="shared" si="3"/>
        <v>28467</v>
      </c>
      <c r="J218" s="267">
        <v>28467.200000000001</v>
      </c>
      <c r="K218" s="267">
        <v>7706.66</v>
      </c>
      <c r="L218" s="267">
        <v>7527.06</v>
      </c>
      <c r="M218" s="266">
        <v>179.6</v>
      </c>
      <c r="N218" s="267">
        <v>20760.54</v>
      </c>
    </row>
    <row r="219" spans="1:14" s="268" customFormat="1" ht="19.899999999999999" customHeight="1">
      <c r="A219" s="253" t="s">
        <v>383</v>
      </c>
      <c r="B219" s="264">
        <v>2100101</v>
      </c>
      <c r="C219" s="251" t="s">
        <v>676</v>
      </c>
      <c r="D219" s="371">
        <v>313</v>
      </c>
      <c r="G219" s="266">
        <v>21001</v>
      </c>
      <c r="H219" s="266" t="s">
        <v>815</v>
      </c>
      <c r="I219" s="267">
        <f t="shared" si="3"/>
        <v>358</v>
      </c>
      <c r="J219" s="266">
        <v>357.7</v>
      </c>
      <c r="K219" s="266">
        <v>357.7</v>
      </c>
      <c r="L219" s="266">
        <v>303.95</v>
      </c>
      <c r="M219" s="266">
        <v>53.76</v>
      </c>
      <c r="N219" s="266"/>
    </row>
    <row r="220" spans="1:14" ht="19.899999999999999" customHeight="1">
      <c r="A220" s="253" t="s">
        <v>384</v>
      </c>
      <c r="B220" s="264">
        <v>2100199</v>
      </c>
      <c r="C220" s="251" t="s">
        <v>816</v>
      </c>
      <c r="D220" s="371">
        <v>45</v>
      </c>
      <c r="G220" s="262">
        <v>2100101</v>
      </c>
      <c r="H220" s="262" t="s">
        <v>676</v>
      </c>
      <c r="I220" s="263">
        <f t="shared" si="3"/>
        <v>313</v>
      </c>
      <c r="J220" s="262">
        <v>313.17</v>
      </c>
      <c r="K220" s="262">
        <v>313.17</v>
      </c>
      <c r="L220" s="262">
        <v>263.5</v>
      </c>
      <c r="M220" s="262">
        <v>49.67</v>
      </c>
      <c r="N220" s="262"/>
    </row>
    <row r="221" spans="1:14" ht="19.899999999999999" customHeight="1">
      <c r="A221" s="253" t="s">
        <v>385</v>
      </c>
      <c r="B221" s="265">
        <v>21002</v>
      </c>
      <c r="C221" s="252" t="s">
        <v>817</v>
      </c>
      <c r="D221" s="370">
        <v>4221</v>
      </c>
      <c r="G221" s="262">
        <v>2100199</v>
      </c>
      <c r="H221" s="262" t="s">
        <v>816</v>
      </c>
      <c r="I221" s="263">
        <f t="shared" si="3"/>
        <v>45</v>
      </c>
      <c r="J221" s="262">
        <v>44.53</v>
      </c>
      <c r="K221" s="262">
        <v>44.53</v>
      </c>
      <c r="L221" s="262">
        <v>40.44</v>
      </c>
      <c r="M221" s="262">
        <v>4.09</v>
      </c>
      <c r="N221" s="262"/>
    </row>
    <row r="222" spans="1:14" s="268" customFormat="1" ht="19.899999999999999" customHeight="1">
      <c r="A222" s="253" t="s">
        <v>386</v>
      </c>
      <c r="B222" s="264">
        <v>2100201</v>
      </c>
      <c r="C222" s="251" t="s">
        <v>818</v>
      </c>
      <c r="D222" s="371">
        <v>4221</v>
      </c>
      <c r="G222" s="266">
        <v>21002</v>
      </c>
      <c r="H222" s="266" t="s">
        <v>817</v>
      </c>
      <c r="I222" s="267">
        <f t="shared" si="3"/>
        <v>14701</v>
      </c>
      <c r="J222" s="267">
        <v>14700.81</v>
      </c>
      <c r="K222" s="266">
        <v>33.47</v>
      </c>
      <c r="L222" s="266">
        <v>33.47</v>
      </c>
      <c r="M222" s="266"/>
      <c r="N222" s="267">
        <v>14667.34</v>
      </c>
    </row>
    <row r="223" spans="1:14" ht="19.899999999999999" customHeight="1">
      <c r="A223" s="253" t="s">
        <v>387</v>
      </c>
      <c r="B223" s="265">
        <v>21003</v>
      </c>
      <c r="C223" s="252" t="s">
        <v>819</v>
      </c>
      <c r="D223" s="370">
        <f>SUM(D224:D226)</f>
        <v>2610</v>
      </c>
      <c r="G223" s="262">
        <v>2100201</v>
      </c>
      <c r="H223" s="262" t="s">
        <v>818</v>
      </c>
      <c r="I223" s="263">
        <f t="shared" si="3"/>
        <v>14701</v>
      </c>
      <c r="J223" s="263">
        <v>14700.81</v>
      </c>
      <c r="K223" s="262">
        <v>33.47</v>
      </c>
      <c r="L223" s="262">
        <v>33.47</v>
      </c>
      <c r="M223" s="262"/>
      <c r="N223" s="263">
        <v>14667.34</v>
      </c>
    </row>
    <row r="224" spans="1:14" s="268" customFormat="1" ht="19.899999999999999" customHeight="1">
      <c r="A224" s="253" t="s">
        <v>388</v>
      </c>
      <c r="B224" s="264">
        <v>2100301</v>
      </c>
      <c r="C224" s="251" t="s">
        <v>820</v>
      </c>
      <c r="D224" s="371">
        <v>463</v>
      </c>
      <c r="G224" s="266">
        <v>21003</v>
      </c>
      <c r="H224" s="266" t="s">
        <v>819</v>
      </c>
      <c r="I224" s="267">
        <f t="shared" si="3"/>
        <v>4510</v>
      </c>
      <c r="J224" s="267">
        <v>4510.4399999999996</v>
      </c>
      <c r="K224" s="267">
        <v>1631.94</v>
      </c>
      <c r="L224" s="267">
        <v>1631.94</v>
      </c>
      <c r="M224" s="266"/>
      <c r="N224" s="267">
        <v>2878.5</v>
      </c>
    </row>
    <row r="225" spans="1:14" ht="19.899999999999999" customHeight="1">
      <c r="A225" s="253" t="s">
        <v>389</v>
      </c>
      <c r="B225" s="264">
        <v>2100302</v>
      </c>
      <c r="C225" s="251" t="s">
        <v>821</v>
      </c>
      <c r="D225" s="371">
        <v>2044</v>
      </c>
      <c r="G225" s="262">
        <v>2100301</v>
      </c>
      <c r="H225" s="262" t="s">
        <v>820</v>
      </c>
      <c r="I225" s="263">
        <f t="shared" si="3"/>
        <v>763</v>
      </c>
      <c r="J225" s="262">
        <v>763.06</v>
      </c>
      <c r="K225" s="262">
        <v>127.53</v>
      </c>
      <c r="L225" s="262">
        <v>127.53</v>
      </c>
      <c r="M225" s="262"/>
      <c r="N225" s="262">
        <v>635.52</v>
      </c>
    </row>
    <row r="226" spans="1:14" ht="19.899999999999999" customHeight="1">
      <c r="A226" s="253" t="s">
        <v>390</v>
      </c>
      <c r="B226" s="264">
        <v>2100399</v>
      </c>
      <c r="C226" s="251" t="s">
        <v>822</v>
      </c>
      <c r="D226" s="371">
        <v>103</v>
      </c>
      <c r="G226" s="262">
        <v>2100302</v>
      </c>
      <c r="H226" s="262" t="s">
        <v>821</v>
      </c>
      <c r="I226" s="263">
        <f t="shared" si="3"/>
        <v>3644</v>
      </c>
      <c r="J226" s="263">
        <v>3644.41</v>
      </c>
      <c r="K226" s="263">
        <v>1504.41</v>
      </c>
      <c r="L226" s="263">
        <v>1504.41</v>
      </c>
      <c r="M226" s="262"/>
      <c r="N226" s="263">
        <v>2140</v>
      </c>
    </row>
    <row r="227" spans="1:14" ht="19.899999999999999" customHeight="1">
      <c r="A227" s="253" t="s">
        <v>391</v>
      </c>
      <c r="B227" s="265">
        <v>21004</v>
      </c>
      <c r="C227" s="252" t="s">
        <v>823</v>
      </c>
      <c r="D227" s="370">
        <v>2457</v>
      </c>
      <c r="G227" s="262">
        <v>2100399</v>
      </c>
      <c r="H227" s="262" t="s">
        <v>822</v>
      </c>
      <c r="I227" s="263">
        <f t="shared" si="3"/>
        <v>103</v>
      </c>
      <c r="J227" s="262">
        <v>102.98</v>
      </c>
      <c r="K227" s="262"/>
      <c r="L227" s="262"/>
      <c r="M227" s="262"/>
      <c r="N227" s="262">
        <v>102.98</v>
      </c>
    </row>
    <row r="228" spans="1:14" s="268" customFormat="1" ht="19.899999999999999" customHeight="1">
      <c r="A228" s="253" t="s">
        <v>392</v>
      </c>
      <c r="B228" s="264">
        <v>2100401</v>
      </c>
      <c r="C228" s="251" t="s">
        <v>824</v>
      </c>
      <c r="D228" s="371">
        <v>494</v>
      </c>
      <c r="G228" s="266">
        <v>21004</v>
      </c>
      <c r="H228" s="266" t="s">
        <v>823</v>
      </c>
      <c r="I228" s="267">
        <f t="shared" si="3"/>
        <v>2457</v>
      </c>
      <c r="J228" s="267">
        <v>2456.59</v>
      </c>
      <c r="K228" s="267">
        <v>1059.05</v>
      </c>
      <c r="L228" s="266">
        <v>961.59</v>
      </c>
      <c r="M228" s="266">
        <v>97.46</v>
      </c>
      <c r="N228" s="267">
        <v>1397.54</v>
      </c>
    </row>
    <row r="229" spans="1:14" ht="19.899999999999999" customHeight="1">
      <c r="A229" s="253" t="s">
        <v>393</v>
      </c>
      <c r="B229" s="264">
        <v>2100402</v>
      </c>
      <c r="C229" s="251" t="s">
        <v>825</v>
      </c>
      <c r="D229" s="371">
        <v>155</v>
      </c>
      <c r="G229" s="262">
        <v>2100401</v>
      </c>
      <c r="H229" s="262" t="s">
        <v>824</v>
      </c>
      <c r="I229" s="263">
        <f t="shared" si="3"/>
        <v>494</v>
      </c>
      <c r="J229" s="262">
        <v>494.36</v>
      </c>
      <c r="K229" s="262">
        <v>393.56</v>
      </c>
      <c r="L229" s="262">
        <v>358.29</v>
      </c>
      <c r="M229" s="262">
        <v>35.26</v>
      </c>
      <c r="N229" s="262">
        <v>100.8</v>
      </c>
    </row>
    <row r="230" spans="1:14" ht="19.899999999999999" customHeight="1">
      <c r="A230" s="253" t="s">
        <v>394</v>
      </c>
      <c r="B230" s="264">
        <v>2100403</v>
      </c>
      <c r="C230" s="251" t="s">
        <v>826</v>
      </c>
      <c r="D230" s="371">
        <v>1151</v>
      </c>
      <c r="G230" s="262">
        <v>2100402</v>
      </c>
      <c r="H230" s="262" t="s">
        <v>825</v>
      </c>
      <c r="I230" s="263">
        <f t="shared" si="3"/>
        <v>155</v>
      </c>
      <c r="J230" s="262">
        <v>154.52000000000001</v>
      </c>
      <c r="K230" s="262">
        <v>125.52</v>
      </c>
      <c r="L230" s="262">
        <v>104.27</v>
      </c>
      <c r="M230" s="262">
        <v>21.25</v>
      </c>
      <c r="N230" s="262">
        <v>29</v>
      </c>
    </row>
    <row r="231" spans="1:14" ht="19.899999999999999" customHeight="1">
      <c r="A231" s="253" t="s">
        <v>395</v>
      </c>
      <c r="B231" s="264">
        <v>2100408</v>
      </c>
      <c r="C231" s="251" t="s">
        <v>827</v>
      </c>
      <c r="D231" s="371">
        <v>268</v>
      </c>
      <c r="G231" s="262">
        <v>2100403</v>
      </c>
      <c r="H231" s="262" t="s">
        <v>826</v>
      </c>
      <c r="I231" s="263">
        <f t="shared" si="3"/>
        <v>1150</v>
      </c>
      <c r="J231" s="263">
        <v>1150.3</v>
      </c>
      <c r="K231" s="262">
        <v>539.97</v>
      </c>
      <c r="L231" s="262">
        <v>499.02</v>
      </c>
      <c r="M231" s="262">
        <v>40.950000000000003</v>
      </c>
      <c r="N231" s="262">
        <v>610.33000000000004</v>
      </c>
    </row>
    <row r="232" spans="1:14" ht="19.899999999999999" customHeight="1">
      <c r="A232" s="253" t="s">
        <v>396</v>
      </c>
      <c r="B232" s="264">
        <v>2100409</v>
      </c>
      <c r="C232" s="251" t="s">
        <v>828</v>
      </c>
      <c r="D232" s="371">
        <v>186</v>
      </c>
      <c r="G232" s="262">
        <v>2100408</v>
      </c>
      <c r="H232" s="262" t="s">
        <v>827</v>
      </c>
      <c r="I232" s="263">
        <f t="shared" si="3"/>
        <v>268</v>
      </c>
      <c r="J232" s="262">
        <v>268.06</v>
      </c>
      <c r="K232" s="262"/>
      <c r="L232" s="262"/>
      <c r="M232" s="262"/>
      <c r="N232" s="262">
        <v>268.06</v>
      </c>
    </row>
    <row r="233" spans="1:14" ht="19.899999999999999" customHeight="1">
      <c r="A233" s="253" t="s">
        <v>397</v>
      </c>
      <c r="B233" s="264">
        <v>2100410</v>
      </c>
      <c r="C233" s="251" t="s">
        <v>829</v>
      </c>
      <c r="D233" s="371">
        <v>42</v>
      </c>
      <c r="G233" s="262">
        <v>2100409</v>
      </c>
      <c r="H233" s="262" t="s">
        <v>828</v>
      </c>
      <c r="I233" s="263">
        <f t="shared" si="3"/>
        <v>186</v>
      </c>
      <c r="J233" s="262">
        <v>186.35</v>
      </c>
      <c r="K233" s="262"/>
      <c r="L233" s="262"/>
      <c r="M233" s="262"/>
      <c r="N233" s="262">
        <v>186.35</v>
      </c>
    </row>
    <row r="234" spans="1:14" ht="19.899999999999999" customHeight="1">
      <c r="A234" s="253" t="s">
        <v>398</v>
      </c>
      <c r="B234" s="264">
        <v>2100499</v>
      </c>
      <c r="C234" s="251" t="s">
        <v>830</v>
      </c>
      <c r="D234" s="371">
        <v>161</v>
      </c>
      <c r="G234" s="262">
        <v>2100410</v>
      </c>
      <c r="H234" s="262" t="s">
        <v>829</v>
      </c>
      <c r="I234" s="263">
        <f t="shared" si="3"/>
        <v>42</v>
      </c>
      <c r="J234" s="262">
        <v>42</v>
      </c>
      <c r="K234" s="262"/>
      <c r="L234" s="262"/>
      <c r="M234" s="262"/>
      <c r="N234" s="262">
        <v>42</v>
      </c>
    </row>
    <row r="235" spans="1:14" ht="19.899999999999999" customHeight="1">
      <c r="A235" s="253" t="s">
        <v>399</v>
      </c>
      <c r="B235" s="265">
        <v>21007</v>
      </c>
      <c r="C235" s="252" t="s">
        <v>831</v>
      </c>
      <c r="D235" s="370">
        <v>515</v>
      </c>
      <c r="G235" s="262">
        <v>2100499</v>
      </c>
      <c r="H235" s="262" t="s">
        <v>830</v>
      </c>
      <c r="I235" s="263">
        <f t="shared" si="3"/>
        <v>161</v>
      </c>
      <c r="J235" s="262">
        <v>160.99</v>
      </c>
      <c r="K235" s="262"/>
      <c r="L235" s="262"/>
      <c r="M235" s="262"/>
      <c r="N235" s="262">
        <v>160.99</v>
      </c>
    </row>
    <row r="236" spans="1:14" s="268" customFormat="1" ht="19.899999999999999" customHeight="1">
      <c r="A236" s="253" t="s">
        <v>400</v>
      </c>
      <c r="B236" s="264">
        <v>2100717</v>
      </c>
      <c r="C236" s="251" t="s">
        <v>832</v>
      </c>
      <c r="D236" s="371">
        <v>515</v>
      </c>
      <c r="G236" s="266">
        <v>21007</v>
      </c>
      <c r="H236" s="266" t="s">
        <v>831</v>
      </c>
      <c r="I236" s="267">
        <f t="shared" si="3"/>
        <v>515</v>
      </c>
      <c r="J236" s="266">
        <v>514.66999999999996</v>
      </c>
      <c r="K236" s="266">
        <v>12.87</v>
      </c>
      <c r="L236" s="266">
        <v>12.87</v>
      </c>
      <c r="M236" s="266"/>
      <c r="N236" s="266">
        <v>501.81</v>
      </c>
    </row>
    <row r="237" spans="1:14" ht="19.899999999999999" customHeight="1">
      <c r="A237" s="253" t="s">
        <v>401</v>
      </c>
      <c r="B237" s="265">
        <v>21011</v>
      </c>
      <c r="C237" s="252" t="s">
        <v>833</v>
      </c>
      <c r="D237" s="370">
        <f>SUM(D238:D241)</f>
        <v>3866</v>
      </c>
      <c r="G237" s="262">
        <v>2100717</v>
      </c>
      <c r="H237" s="262" t="s">
        <v>832</v>
      </c>
      <c r="I237" s="263">
        <f t="shared" si="3"/>
        <v>515</v>
      </c>
      <c r="J237" s="262">
        <v>514.66999999999996</v>
      </c>
      <c r="K237" s="262">
        <v>12.87</v>
      </c>
      <c r="L237" s="262">
        <v>12.87</v>
      </c>
      <c r="M237" s="262"/>
      <c r="N237" s="262">
        <v>501.81</v>
      </c>
    </row>
    <row r="238" spans="1:14" s="268" customFormat="1" ht="19.899999999999999" customHeight="1">
      <c r="A238" s="253" t="s">
        <v>402</v>
      </c>
      <c r="B238" s="264">
        <v>2101101</v>
      </c>
      <c r="C238" s="251" t="s">
        <v>834</v>
      </c>
      <c r="D238" s="371">
        <v>1088</v>
      </c>
      <c r="G238" s="266">
        <v>21011</v>
      </c>
      <c r="H238" s="266" t="s">
        <v>833</v>
      </c>
      <c r="I238" s="267">
        <f t="shared" si="3"/>
        <v>4374</v>
      </c>
      <c r="J238" s="267">
        <v>4374.07</v>
      </c>
      <c r="K238" s="267">
        <v>4365.0200000000004</v>
      </c>
      <c r="L238" s="267">
        <v>4365.0200000000004</v>
      </c>
      <c r="M238" s="266"/>
      <c r="N238" s="266">
        <v>9.0500000000000007</v>
      </c>
    </row>
    <row r="239" spans="1:14" ht="19.899999999999999" customHeight="1">
      <c r="A239" s="253" t="s">
        <v>403</v>
      </c>
      <c r="B239" s="264">
        <v>2101102</v>
      </c>
      <c r="C239" s="251" t="s">
        <v>835</v>
      </c>
      <c r="D239" s="371">
        <v>2257</v>
      </c>
      <c r="G239" s="262">
        <v>2101101</v>
      </c>
      <c r="H239" s="262" t="s">
        <v>834</v>
      </c>
      <c r="I239" s="263">
        <f t="shared" si="3"/>
        <v>1188</v>
      </c>
      <c r="J239" s="263">
        <v>1188.23</v>
      </c>
      <c r="K239" s="263">
        <v>1188.23</v>
      </c>
      <c r="L239" s="263">
        <v>1188.23</v>
      </c>
      <c r="M239" s="262"/>
      <c r="N239" s="262"/>
    </row>
    <row r="240" spans="1:14" ht="19.899999999999999" customHeight="1">
      <c r="A240" s="253" t="s">
        <v>404</v>
      </c>
      <c r="B240" s="264">
        <v>2101103</v>
      </c>
      <c r="C240" s="251" t="s">
        <v>836</v>
      </c>
      <c r="D240" s="371">
        <v>462</v>
      </c>
      <c r="G240" s="262">
        <v>2101102</v>
      </c>
      <c r="H240" s="262" t="s">
        <v>835</v>
      </c>
      <c r="I240" s="263">
        <f t="shared" si="3"/>
        <v>2656</v>
      </c>
      <c r="J240" s="263">
        <v>2656.4</v>
      </c>
      <c r="K240" s="263">
        <v>2656.4</v>
      </c>
      <c r="L240" s="263">
        <v>2656.4</v>
      </c>
      <c r="M240" s="262"/>
      <c r="N240" s="262"/>
    </row>
    <row r="241" spans="1:14" ht="19.899999999999999" customHeight="1">
      <c r="A241" s="253" t="s">
        <v>405</v>
      </c>
      <c r="B241" s="264">
        <v>2101199</v>
      </c>
      <c r="C241" s="251" t="s">
        <v>837</v>
      </c>
      <c r="D241" s="371">
        <v>59</v>
      </c>
      <c r="G241" s="262">
        <v>2101103</v>
      </c>
      <c r="H241" s="262" t="s">
        <v>836</v>
      </c>
      <c r="I241" s="263">
        <f t="shared" si="3"/>
        <v>462</v>
      </c>
      <c r="J241" s="262">
        <v>462.17</v>
      </c>
      <c r="K241" s="262">
        <v>453.12</v>
      </c>
      <c r="L241" s="262">
        <v>453.12</v>
      </c>
      <c r="M241" s="262"/>
      <c r="N241" s="262">
        <v>9.0500000000000007</v>
      </c>
    </row>
    <row r="242" spans="1:14" ht="19.899999999999999" customHeight="1">
      <c r="A242" s="253" t="s">
        <v>406</v>
      </c>
      <c r="B242" s="265">
        <v>21013</v>
      </c>
      <c r="C242" s="252" t="s">
        <v>838</v>
      </c>
      <c r="D242" s="370">
        <v>150</v>
      </c>
      <c r="G242" s="262">
        <v>2101199</v>
      </c>
      <c r="H242" s="262" t="s">
        <v>837</v>
      </c>
      <c r="I242" s="263">
        <f t="shared" si="3"/>
        <v>67</v>
      </c>
      <c r="J242" s="262">
        <v>67.27</v>
      </c>
      <c r="K242" s="262">
        <v>67.27</v>
      </c>
      <c r="L242" s="262">
        <v>67.27</v>
      </c>
      <c r="M242" s="262"/>
      <c r="N242" s="262"/>
    </row>
    <row r="243" spans="1:14" s="268" customFormat="1" ht="19.899999999999999" customHeight="1">
      <c r="A243" s="253" t="s">
        <v>407</v>
      </c>
      <c r="B243" s="264">
        <v>2101301</v>
      </c>
      <c r="C243" s="251" t="s">
        <v>839</v>
      </c>
      <c r="D243" s="371">
        <v>150</v>
      </c>
      <c r="G243" s="266">
        <v>21013</v>
      </c>
      <c r="H243" s="266" t="s">
        <v>838</v>
      </c>
      <c r="I243" s="267">
        <f t="shared" si="3"/>
        <v>150</v>
      </c>
      <c r="J243" s="266">
        <v>150</v>
      </c>
      <c r="K243" s="266"/>
      <c r="L243" s="266"/>
      <c r="M243" s="266"/>
      <c r="N243" s="266">
        <v>150</v>
      </c>
    </row>
    <row r="244" spans="1:14" ht="19.899999999999999" customHeight="1">
      <c r="A244" s="253" t="s">
        <v>408</v>
      </c>
      <c r="B244" s="265">
        <v>21014</v>
      </c>
      <c r="C244" s="252" t="s">
        <v>840</v>
      </c>
      <c r="D244" s="370">
        <v>36</v>
      </c>
      <c r="G244" s="262">
        <v>2101301</v>
      </c>
      <c r="H244" s="262" t="s">
        <v>839</v>
      </c>
      <c r="I244" s="263">
        <f t="shared" si="3"/>
        <v>150</v>
      </c>
      <c r="J244" s="262">
        <v>150</v>
      </c>
      <c r="K244" s="262"/>
      <c r="L244" s="262"/>
      <c r="M244" s="262"/>
      <c r="N244" s="262">
        <v>150</v>
      </c>
    </row>
    <row r="245" spans="1:14" s="268" customFormat="1" ht="19.899999999999999" customHeight="1">
      <c r="A245" s="253" t="s">
        <v>409</v>
      </c>
      <c r="B245" s="264">
        <v>2101401</v>
      </c>
      <c r="C245" s="251" t="s">
        <v>841</v>
      </c>
      <c r="D245" s="371">
        <v>36</v>
      </c>
      <c r="G245" s="266">
        <v>21014</v>
      </c>
      <c r="H245" s="266" t="s">
        <v>840</v>
      </c>
      <c r="I245" s="267">
        <f t="shared" si="3"/>
        <v>36</v>
      </c>
      <c r="J245" s="266">
        <v>36</v>
      </c>
      <c r="K245" s="266"/>
      <c r="L245" s="266"/>
      <c r="M245" s="266"/>
      <c r="N245" s="266">
        <v>36</v>
      </c>
    </row>
    <row r="246" spans="1:14" ht="19.899999999999999" customHeight="1">
      <c r="A246" s="253" t="s">
        <v>410</v>
      </c>
      <c r="B246" s="265">
        <v>21015</v>
      </c>
      <c r="C246" s="252" t="s">
        <v>842</v>
      </c>
      <c r="D246" s="370">
        <v>894</v>
      </c>
      <c r="G246" s="262">
        <v>2101401</v>
      </c>
      <c r="H246" s="262" t="s">
        <v>841</v>
      </c>
      <c r="I246" s="263">
        <f t="shared" si="3"/>
        <v>36</v>
      </c>
      <c r="J246" s="262">
        <v>36</v>
      </c>
      <c r="K246" s="262"/>
      <c r="L246" s="262"/>
      <c r="M246" s="262"/>
      <c r="N246" s="262">
        <v>36</v>
      </c>
    </row>
    <row r="247" spans="1:14" s="268" customFormat="1" ht="19.899999999999999" customHeight="1">
      <c r="A247" s="253" t="s">
        <v>411</v>
      </c>
      <c r="B247" s="264">
        <v>2101501</v>
      </c>
      <c r="C247" s="251" t="s">
        <v>676</v>
      </c>
      <c r="D247" s="371">
        <v>205</v>
      </c>
      <c r="G247" s="266">
        <v>21015</v>
      </c>
      <c r="H247" s="266" t="s">
        <v>842</v>
      </c>
      <c r="I247" s="267">
        <f t="shared" si="3"/>
        <v>894</v>
      </c>
      <c r="J247" s="266">
        <v>894.03</v>
      </c>
      <c r="K247" s="266">
        <v>227.03</v>
      </c>
      <c r="L247" s="266">
        <v>198.64</v>
      </c>
      <c r="M247" s="266">
        <v>28.39</v>
      </c>
      <c r="N247" s="266">
        <v>667</v>
      </c>
    </row>
    <row r="248" spans="1:14" ht="19.899999999999999" customHeight="1">
      <c r="A248" s="253" t="s">
        <v>412</v>
      </c>
      <c r="B248" s="264">
        <v>2101502</v>
      </c>
      <c r="C248" s="251" t="s">
        <v>677</v>
      </c>
      <c r="D248" s="371">
        <v>8</v>
      </c>
      <c r="G248" s="262">
        <v>2101501</v>
      </c>
      <c r="H248" s="262" t="s">
        <v>676</v>
      </c>
      <c r="I248" s="263">
        <f t="shared" si="3"/>
        <v>205</v>
      </c>
      <c r="J248" s="262">
        <v>204.94</v>
      </c>
      <c r="K248" s="262">
        <v>204.94</v>
      </c>
      <c r="L248" s="262">
        <v>178.16</v>
      </c>
      <c r="M248" s="262">
        <v>26.78</v>
      </c>
      <c r="N248" s="262"/>
    </row>
    <row r="249" spans="1:14" ht="19.899999999999999" customHeight="1">
      <c r="A249" s="253" t="s">
        <v>413</v>
      </c>
      <c r="B249" s="264">
        <v>2101550</v>
      </c>
      <c r="C249" s="251" t="s">
        <v>682</v>
      </c>
      <c r="D249" s="371">
        <v>14</v>
      </c>
      <c r="G249" s="262">
        <v>2101502</v>
      </c>
      <c r="H249" s="262" t="s">
        <v>677</v>
      </c>
      <c r="I249" s="263">
        <f t="shared" si="3"/>
        <v>8</v>
      </c>
      <c r="J249" s="262">
        <v>8.02</v>
      </c>
      <c r="K249" s="262">
        <v>8.02</v>
      </c>
      <c r="L249" s="262">
        <v>8.02</v>
      </c>
      <c r="M249" s="262"/>
      <c r="N249" s="262"/>
    </row>
    <row r="250" spans="1:14" ht="19.899999999999999" customHeight="1">
      <c r="A250" s="253" t="s">
        <v>414</v>
      </c>
      <c r="B250" s="264">
        <v>2101599</v>
      </c>
      <c r="C250" s="251" t="s">
        <v>843</v>
      </c>
      <c r="D250" s="371">
        <v>667</v>
      </c>
      <c r="G250" s="262">
        <v>2101550</v>
      </c>
      <c r="H250" s="262" t="s">
        <v>682</v>
      </c>
      <c r="I250" s="263">
        <f t="shared" si="3"/>
        <v>14</v>
      </c>
      <c r="J250" s="262">
        <v>14.07</v>
      </c>
      <c r="K250" s="262">
        <v>14.07</v>
      </c>
      <c r="L250" s="262">
        <v>12.46</v>
      </c>
      <c r="M250" s="262">
        <v>1.61</v>
      </c>
      <c r="N250" s="262"/>
    </row>
    <row r="251" spans="1:14" ht="19.899999999999999" customHeight="1">
      <c r="A251" s="253" t="s">
        <v>415</v>
      </c>
      <c r="B251" s="265">
        <v>21016</v>
      </c>
      <c r="C251" s="252" t="s">
        <v>844</v>
      </c>
      <c r="D251" s="370">
        <v>325</v>
      </c>
      <c r="G251" s="262">
        <v>2101599</v>
      </c>
      <c r="H251" s="262" t="s">
        <v>843</v>
      </c>
      <c r="I251" s="263">
        <f t="shared" si="3"/>
        <v>667</v>
      </c>
      <c r="J251" s="262">
        <v>667</v>
      </c>
      <c r="K251" s="262"/>
      <c r="L251" s="262"/>
      <c r="M251" s="262"/>
      <c r="N251" s="262">
        <v>667</v>
      </c>
    </row>
    <row r="252" spans="1:14" s="268" customFormat="1" ht="19.899999999999999" customHeight="1">
      <c r="A252" s="253" t="s">
        <v>416</v>
      </c>
      <c r="B252" s="264">
        <v>2101601</v>
      </c>
      <c r="C252" s="251" t="s">
        <v>845</v>
      </c>
      <c r="D252" s="371">
        <v>325</v>
      </c>
      <c r="G252" s="266">
        <v>21016</v>
      </c>
      <c r="H252" s="266" t="s">
        <v>844</v>
      </c>
      <c r="I252" s="267">
        <f t="shared" si="3"/>
        <v>325</v>
      </c>
      <c r="J252" s="266">
        <v>325.38</v>
      </c>
      <c r="K252" s="266"/>
      <c r="L252" s="266"/>
      <c r="M252" s="266"/>
      <c r="N252" s="266">
        <v>325.38</v>
      </c>
    </row>
    <row r="253" spans="1:14" ht="19.899999999999999" customHeight="1">
      <c r="A253" s="253" t="s">
        <v>417</v>
      </c>
      <c r="B253" s="265">
        <v>21099</v>
      </c>
      <c r="C253" s="252" t="s">
        <v>846</v>
      </c>
      <c r="D253" s="370">
        <v>136</v>
      </c>
      <c r="G253" s="262">
        <v>2101601</v>
      </c>
      <c r="H253" s="262" t="s">
        <v>845</v>
      </c>
      <c r="I253" s="263">
        <f t="shared" si="3"/>
        <v>325</v>
      </c>
      <c r="J253" s="262">
        <v>325.38</v>
      </c>
      <c r="K253" s="262"/>
      <c r="L253" s="262"/>
      <c r="M253" s="262"/>
      <c r="N253" s="262">
        <v>325.38</v>
      </c>
    </row>
    <row r="254" spans="1:14" s="268" customFormat="1" ht="19.899999999999999" customHeight="1">
      <c r="A254" s="253" t="s">
        <v>418</v>
      </c>
      <c r="B254" s="264">
        <v>2109999</v>
      </c>
      <c r="C254" s="251" t="s">
        <v>847</v>
      </c>
      <c r="D254" s="371">
        <v>136</v>
      </c>
      <c r="G254" s="266">
        <v>21099</v>
      </c>
      <c r="H254" s="266" t="s">
        <v>846</v>
      </c>
      <c r="I254" s="267">
        <f t="shared" si="3"/>
        <v>136</v>
      </c>
      <c r="J254" s="266">
        <v>135.91</v>
      </c>
      <c r="K254" s="266">
        <v>8</v>
      </c>
      <c r="L254" s="266">
        <v>8</v>
      </c>
      <c r="M254" s="266"/>
      <c r="N254" s="266">
        <v>127.92</v>
      </c>
    </row>
    <row r="255" spans="1:14" ht="19.899999999999999" customHeight="1">
      <c r="A255" s="253" t="s">
        <v>419</v>
      </c>
      <c r="B255" s="265">
        <v>211</v>
      </c>
      <c r="C255" s="252" t="s">
        <v>930</v>
      </c>
      <c r="D255" s="370">
        <v>380</v>
      </c>
      <c r="G255" s="262">
        <v>2109999</v>
      </c>
      <c r="H255" s="262" t="s">
        <v>847</v>
      </c>
      <c r="I255" s="263">
        <f t="shared" ref="I255:I320" si="4">ROUND(J255,0)</f>
        <v>136</v>
      </c>
      <c r="J255" s="262">
        <v>135.91</v>
      </c>
      <c r="K255" s="262">
        <v>8</v>
      </c>
      <c r="L255" s="262">
        <v>8</v>
      </c>
      <c r="M255" s="262"/>
      <c r="N255" s="262">
        <v>127.92</v>
      </c>
    </row>
    <row r="256" spans="1:14" s="268" customFormat="1" ht="19.899999999999999" customHeight="1">
      <c r="A256" s="253" t="s">
        <v>420</v>
      </c>
      <c r="B256" s="265">
        <v>21101</v>
      </c>
      <c r="C256" s="252" t="s">
        <v>848</v>
      </c>
      <c r="D256" s="370">
        <v>59</v>
      </c>
      <c r="G256" s="266">
        <v>211</v>
      </c>
      <c r="H256" s="266" t="s">
        <v>665</v>
      </c>
      <c r="I256" s="267">
        <f t="shared" si="4"/>
        <v>381</v>
      </c>
      <c r="J256" s="266">
        <v>380.54</v>
      </c>
      <c r="K256" s="266">
        <v>9.41</v>
      </c>
      <c r="L256" s="266">
        <v>8.49</v>
      </c>
      <c r="M256" s="266">
        <v>0.93</v>
      </c>
      <c r="N256" s="266">
        <v>371.13</v>
      </c>
    </row>
    <row r="257" spans="1:14" s="268" customFormat="1" ht="19.899999999999999" customHeight="1">
      <c r="A257" s="253" t="s">
        <v>421</v>
      </c>
      <c r="B257" s="264">
        <v>2110199</v>
      </c>
      <c r="C257" s="251" t="s">
        <v>849</v>
      </c>
      <c r="D257" s="371">
        <v>59</v>
      </c>
      <c r="G257" s="266">
        <v>21101</v>
      </c>
      <c r="H257" s="266" t="s">
        <v>848</v>
      </c>
      <c r="I257" s="267">
        <f t="shared" si="4"/>
        <v>59</v>
      </c>
      <c r="J257" s="266">
        <v>59.41</v>
      </c>
      <c r="K257" s="266">
        <v>9.41</v>
      </c>
      <c r="L257" s="266">
        <v>8.49</v>
      </c>
      <c r="M257" s="266">
        <v>0.93</v>
      </c>
      <c r="N257" s="266">
        <v>50</v>
      </c>
    </row>
    <row r="258" spans="1:14" ht="19.899999999999999" customHeight="1">
      <c r="A258" s="253" t="s">
        <v>422</v>
      </c>
      <c r="B258" s="265">
        <v>21103</v>
      </c>
      <c r="C258" s="252" t="s">
        <v>850</v>
      </c>
      <c r="D258" s="370">
        <v>321</v>
      </c>
      <c r="G258" s="262">
        <v>2110199</v>
      </c>
      <c r="H258" s="262" t="s">
        <v>849</v>
      </c>
      <c r="I258" s="263">
        <f t="shared" si="4"/>
        <v>59</v>
      </c>
      <c r="J258" s="262">
        <v>59.41</v>
      </c>
      <c r="K258" s="262">
        <v>9.41</v>
      </c>
      <c r="L258" s="262">
        <v>8.49</v>
      </c>
      <c r="M258" s="262">
        <v>0.93</v>
      </c>
      <c r="N258" s="262">
        <v>50</v>
      </c>
    </row>
    <row r="259" spans="1:14" s="268" customFormat="1" ht="19.899999999999999" customHeight="1">
      <c r="A259" s="253" t="s">
        <v>423</v>
      </c>
      <c r="B259" s="264">
        <v>2110399</v>
      </c>
      <c r="C259" s="251" t="s">
        <v>851</v>
      </c>
      <c r="D259" s="371">
        <v>321</v>
      </c>
      <c r="G259" s="266">
        <v>21103</v>
      </c>
      <c r="H259" s="266" t="s">
        <v>850</v>
      </c>
      <c r="I259" s="267">
        <f t="shared" si="4"/>
        <v>321</v>
      </c>
      <c r="J259" s="266">
        <v>321.13</v>
      </c>
      <c r="K259" s="266"/>
      <c r="L259" s="266"/>
      <c r="M259" s="266"/>
      <c r="N259" s="266">
        <v>321.13</v>
      </c>
    </row>
    <row r="260" spans="1:14" ht="19.899999999999999" customHeight="1">
      <c r="A260" s="253" t="s">
        <v>424</v>
      </c>
      <c r="B260" s="265">
        <v>212</v>
      </c>
      <c r="C260" s="252" t="s">
        <v>931</v>
      </c>
      <c r="D260" s="370">
        <f>SUM(D261,D265,D267,D269,D271)</f>
        <v>5826</v>
      </c>
      <c r="G260" s="262">
        <v>2110399</v>
      </c>
      <c r="H260" s="262" t="s">
        <v>851</v>
      </c>
      <c r="I260" s="263">
        <f t="shared" si="4"/>
        <v>321</v>
      </c>
      <c r="J260" s="262">
        <v>321.13</v>
      </c>
      <c r="K260" s="262"/>
      <c r="L260" s="262"/>
      <c r="M260" s="262"/>
      <c r="N260" s="262">
        <v>321.13</v>
      </c>
    </row>
    <row r="261" spans="1:14" s="268" customFormat="1" ht="19.899999999999999" customHeight="1">
      <c r="A261" s="253" t="s">
        <v>425</v>
      </c>
      <c r="B261" s="265">
        <v>21201</v>
      </c>
      <c r="C261" s="252" t="s">
        <v>852</v>
      </c>
      <c r="D261" s="370">
        <v>2276</v>
      </c>
      <c r="G261" s="266">
        <v>212</v>
      </c>
      <c r="H261" s="266" t="s">
        <v>666</v>
      </c>
      <c r="I261" s="267">
        <f t="shared" si="4"/>
        <v>6826</v>
      </c>
      <c r="J261" s="267">
        <v>6825.56</v>
      </c>
      <c r="K261" s="267">
        <v>2047.87</v>
      </c>
      <c r="L261" s="267">
        <v>1794.02</v>
      </c>
      <c r="M261" s="266">
        <v>253.85</v>
      </c>
      <c r="N261" s="267">
        <v>4777.6899999999996</v>
      </c>
    </row>
    <row r="262" spans="1:14" s="268" customFormat="1" ht="19.899999999999999" customHeight="1">
      <c r="A262" s="253" t="s">
        <v>426</v>
      </c>
      <c r="B262" s="264">
        <v>2120101</v>
      </c>
      <c r="C262" s="251" t="s">
        <v>676</v>
      </c>
      <c r="D262" s="371">
        <v>1239</v>
      </c>
      <c r="G262" s="266">
        <v>21201</v>
      </c>
      <c r="H262" s="266" t="s">
        <v>852</v>
      </c>
      <c r="I262" s="267">
        <f t="shared" si="4"/>
        <v>2276</v>
      </c>
      <c r="J262" s="267">
        <v>2275.67</v>
      </c>
      <c r="K262" s="267">
        <v>2047.87</v>
      </c>
      <c r="L262" s="267">
        <v>1794.02</v>
      </c>
      <c r="M262" s="266">
        <v>253.85</v>
      </c>
      <c r="N262" s="266">
        <v>227.8</v>
      </c>
    </row>
    <row r="263" spans="1:14" ht="19.899999999999999" customHeight="1">
      <c r="A263" s="253" t="s">
        <v>427</v>
      </c>
      <c r="B263" s="264">
        <v>2120102</v>
      </c>
      <c r="C263" s="251" t="s">
        <v>677</v>
      </c>
      <c r="D263" s="371">
        <v>65</v>
      </c>
      <c r="G263" s="262">
        <v>2120101</v>
      </c>
      <c r="H263" s="262" t="s">
        <v>676</v>
      </c>
      <c r="I263" s="263">
        <f t="shared" si="4"/>
        <v>1239</v>
      </c>
      <c r="J263" s="263">
        <v>1239.0999999999999</v>
      </c>
      <c r="K263" s="263">
        <v>1239.0999999999999</v>
      </c>
      <c r="L263" s="263">
        <v>1054.54</v>
      </c>
      <c r="M263" s="262">
        <v>184.56</v>
      </c>
      <c r="N263" s="262"/>
    </row>
    <row r="264" spans="1:14" ht="19.899999999999999" customHeight="1">
      <c r="A264" s="253" t="s">
        <v>428</v>
      </c>
      <c r="B264" s="264">
        <v>2120199</v>
      </c>
      <c r="C264" s="251" t="s">
        <v>853</v>
      </c>
      <c r="D264" s="371">
        <v>972</v>
      </c>
      <c r="G264" s="262">
        <v>2120102</v>
      </c>
      <c r="H264" s="262" t="s">
        <v>677</v>
      </c>
      <c r="I264" s="263">
        <f t="shared" si="4"/>
        <v>65</v>
      </c>
      <c r="J264" s="262">
        <v>65</v>
      </c>
      <c r="K264" s="262"/>
      <c r="L264" s="262"/>
      <c r="M264" s="262"/>
      <c r="N264" s="262">
        <v>65</v>
      </c>
    </row>
    <row r="265" spans="1:14" ht="19.899999999999999" customHeight="1">
      <c r="A265" s="253" t="s">
        <v>429</v>
      </c>
      <c r="B265" s="265">
        <v>21203</v>
      </c>
      <c r="C265" s="252" t="s">
        <v>854</v>
      </c>
      <c r="D265" s="370">
        <v>812</v>
      </c>
      <c r="G265" s="262">
        <v>2120199</v>
      </c>
      <c r="H265" s="262" t="s">
        <v>853</v>
      </c>
      <c r="I265" s="263">
        <f t="shared" si="4"/>
        <v>972</v>
      </c>
      <c r="J265" s="262">
        <v>971.57</v>
      </c>
      <c r="K265" s="262">
        <v>808.77</v>
      </c>
      <c r="L265" s="262">
        <v>739.48</v>
      </c>
      <c r="M265" s="262">
        <v>69.290000000000006</v>
      </c>
      <c r="N265" s="262">
        <v>162.80000000000001</v>
      </c>
    </row>
    <row r="266" spans="1:14" s="268" customFormat="1" ht="19.899999999999999" customHeight="1">
      <c r="A266" s="253" t="s">
        <v>430</v>
      </c>
      <c r="B266" s="264">
        <v>2120399</v>
      </c>
      <c r="C266" s="251" t="s">
        <v>855</v>
      </c>
      <c r="D266" s="371">
        <v>812</v>
      </c>
      <c r="G266" s="266">
        <v>21203</v>
      </c>
      <c r="H266" s="266" t="s">
        <v>854</v>
      </c>
      <c r="I266" s="267">
        <f t="shared" si="4"/>
        <v>812</v>
      </c>
      <c r="J266" s="266">
        <v>811.7</v>
      </c>
      <c r="K266" s="266"/>
      <c r="L266" s="266"/>
      <c r="M266" s="266"/>
      <c r="N266" s="266">
        <v>811.7</v>
      </c>
    </row>
    <row r="267" spans="1:14" ht="19.899999999999999" customHeight="1">
      <c r="A267" s="253" t="s">
        <v>431</v>
      </c>
      <c r="B267" s="265">
        <v>21205</v>
      </c>
      <c r="C267" s="252" t="s">
        <v>856</v>
      </c>
      <c r="D267" s="370">
        <f>SUM(D268)</f>
        <v>2397</v>
      </c>
      <c r="G267" s="262">
        <v>2120399</v>
      </c>
      <c r="H267" s="262" t="s">
        <v>855</v>
      </c>
      <c r="I267" s="263">
        <f t="shared" si="4"/>
        <v>812</v>
      </c>
      <c r="J267" s="262">
        <v>811.7</v>
      </c>
      <c r="K267" s="262"/>
      <c r="L267" s="262"/>
      <c r="M267" s="262"/>
      <c r="N267" s="262">
        <v>811.7</v>
      </c>
    </row>
    <row r="268" spans="1:14" s="268" customFormat="1" ht="19.899999999999999" customHeight="1">
      <c r="A268" s="253" t="s">
        <v>432</v>
      </c>
      <c r="B268" s="264">
        <v>2120501</v>
      </c>
      <c r="C268" s="251" t="s">
        <v>857</v>
      </c>
      <c r="D268" s="371">
        <v>2397</v>
      </c>
      <c r="G268" s="266">
        <v>21205</v>
      </c>
      <c r="H268" s="266" t="s">
        <v>856</v>
      </c>
      <c r="I268" s="267">
        <f t="shared" si="4"/>
        <v>3397</v>
      </c>
      <c r="J268" s="267">
        <v>3397.09</v>
      </c>
      <c r="K268" s="266"/>
      <c r="L268" s="266"/>
      <c r="M268" s="266"/>
      <c r="N268" s="267">
        <v>3397.09</v>
      </c>
    </row>
    <row r="269" spans="1:14" ht="19.899999999999999" customHeight="1">
      <c r="A269" s="253" t="s">
        <v>433</v>
      </c>
      <c r="B269" s="265">
        <v>21206</v>
      </c>
      <c r="C269" s="252" t="s">
        <v>858</v>
      </c>
      <c r="D269" s="370">
        <v>30</v>
      </c>
      <c r="G269" s="262">
        <v>2120501</v>
      </c>
      <c r="H269" s="262" t="s">
        <v>857</v>
      </c>
      <c r="I269" s="263">
        <f t="shared" si="4"/>
        <v>3397</v>
      </c>
      <c r="J269" s="263">
        <v>3397.09</v>
      </c>
      <c r="K269" s="262"/>
      <c r="L269" s="262"/>
      <c r="M269" s="262"/>
      <c r="N269" s="263">
        <v>3397.09</v>
      </c>
    </row>
    <row r="270" spans="1:14" s="268" customFormat="1" ht="19.899999999999999" customHeight="1">
      <c r="A270" s="253" t="s">
        <v>434</v>
      </c>
      <c r="B270" s="264">
        <v>2120601</v>
      </c>
      <c r="C270" s="251" t="s">
        <v>859</v>
      </c>
      <c r="D270" s="371">
        <v>30</v>
      </c>
      <c r="G270" s="266">
        <v>21206</v>
      </c>
      <c r="H270" s="266" t="s">
        <v>858</v>
      </c>
      <c r="I270" s="267">
        <f t="shared" si="4"/>
        <v>30</v>
      </c>
      <c r="J270" s="266">
        <v>30</v>
      </c>
      <c r="K270" s="266"/>
      <c r="L270" s="266"/>
      <c r="M270" s="266"/>
      <c r="N270" s="266">
        <v>30</v>
      </c>
    </row>
    <row r="271" spans="1:14" ht="19.899999999999999" customHeight="1">
      <c r="A271" s="253" t="s">
        <v>435</v>
      </c>
      <c r="B271" s="265">
        <v>21299</v>
      </c>
      <c r="C271" s="252" t="s">
        <v>860</v>
      </c>
      <c r="D271" s="370">
        <v>311</v>
      </c>
      <c r="G271" s="262">
        <v>2120601</v>
      </c>
      <c r="H271" s="262" t="s">
        <v>859</v>
      </c>
      <c r="I271" s="263">
        <f t="shared" si="4"/>
        <v>30</v>
      </c>
      <c r="J271" s="262">
        <v>30</v>
      </c>
      <c r="K271" s="262"/>
      <c r="L271" s="262"/>
      <c r="M271" s="262"/>
      <c r="N271" s="262">
        <v>30</v>
      </c>
    </row>
    <row r="272" spans="1:14" s="268" customFormat="1" ht="19.899999999999999" customHeight="1">
      <c r="A272" s="253" t="s">
        <v>436</v>
      </c>
      <c r="B272" s="264">
        <v>2129999</v>
      </c>
      <c r="C272" s="251" t="s">
        <v>861</v>
      </c>
      <c r="D272" s="371">
        <v>311</v>
      </c>
      <c r="G272" s="266">
        <v>21299</v>
      </c>
      <c r="H272" s="266" t="s">
        <v>860</v>
      </c>
      <c r="I272" s="267">
        <f t="shared" si="4"/>
        <v>311</v>
      </c>
      <c r="J272" s="266">
        <v>311.10000000000002</v>
      </c>
      <c r="K272" s="266"/>
      <c r="L272" s="266"/>
      <c r="M272" s="266"/>
      <c r="N272" s="266">
        <v>311.10000000000002</v>
      </c>
    </row>
    <row r="273" spans="1:14" ht="19.899999999999999" customHeight="1">
      <c r="A273" s="253" t="s">
        <v>437</v>
      </c>
      <c r="B273" s="265">
        <v>213</v>
      </c>
      <c r="C273" s="252" t="s">
        <v>932</v>
      </c>
      <c r="D273" s="370">
        <f>SUM(D274,D283,D288,D294,D300,D306,D304)</f>
        <v>14790</v>
      </c>
      <c r="G273" s="262">
        <v>2129999</v>
      </c>
      <c r="H273" s="262" t="s">
        <v>861</v>
      </c>
      <c r="I273" s="263">
        <f t="shared" si="4"/>
        <v>311</v>
      </c>
      <c r="J273" s="262">
        <v>311.10000000000002</v>
      </c>
      <c r="K273" s="262"/>
      <c r="L273" s="262"/>
      <c r="M273" s="262"/>
      <c r="N273" s="262">
        <v>311.10000000000002</v>
      </c>
    </row>
    <row r="274" spans="1:14" s="268" customFormat="1" ht="19.899999999999999" customHeight="1">
      <c r="A274" s="253" t="s">
        <v>438</v>
      </c>
      <c r="B274" s="265">
        <v>21301</v>
      </c>
      <c r="C274" s="252" t="s">
        <v>862</v>
      </c>
      <c r="D274" s="370">
        <f>SUM(D275:D282)</f>
        <v>5881</v>
      </c>
      <c r="G274" s="266">
        <v>213</v>
      </c>
      <c r="H274" s="266" t="s">
        <v>667</v>
      </c>
      <c r="I274" s="267">
        <f t="shared" si="4"/>
        <v>15291</v>
      </c>
      <c r="J274" s="267">
        <v>15290.92</v>
      </c>
      <c r="K274" s="267">
        <v>4424.59</v>
      </c>
      <c r="L274" s="267">
        <v>3912.8</v>
      </c>
      <c r="M274" s="266">
        <v>511.79</v>
      </c>
      <c r="N274" s="267">
        <v>10866.33</v>
      </c>
    </row>
    <row r="275" spans="1:14" s="268" customFormat="1" ht="19.899999999999999" customHeight="1">
      <c r="A275" s="253" t="s">
        <v>439</v>
      </c>
      <c r="B275" s="264">
        <v>2130101</v>
      </c>
      <c r="C275" s="251" t="s">
        <v>676</v>
      </c>
      <c r="D275" s="371">
        <v>610</v>
      </c>
      <c r="G275" s="266">
        <v>21301</v>
      </c>
      <c r="H275" s="266" t="s">
        <v>862</v>
      </c>
      <c r="I275" s="267">
        <f t="shared" si="4"/>
        <v>11039</v>
      </c>
      <c r="J275" s="267">
        <v>11038.7</v>
      </c>
      <c r="K275" s="267">
        <v>2612.52</v>
      </c>
      <c r="L275" s="267">
        <v>2306.12</v>
      </c>
      <c r="M275" s="266">
        <v>306.39999999999998</v>
      </c>
      <c r="N275" s="267">
        <v>8426.18</v>
      </c>
    </row>
    <row r="276" spans="1:14" ht="19.899999999999999" customHeight="1">
      <c r="A276" s="253" t="s">
        <v>440</v>
      </c>
      <c r="B276" s="264">
        <v>2130104</v>
      </c>
      <c r="C276" s="251" t="s">
        <v>682</v>
      </c>
      <c r="D276" s="371">
        <v>2002</v>
      </c>
      <c r="G276" s="262">
        <v>2130101</v>
      </c>
      <c r="H276" s="262" t="s">
        <v>676</v>
      </c>
      <c r="I276" s="263">
        <f t="shared" si="4"/>
        <v>610</v>
      </c>
      <c r="J276" s="262">
        <v>610.45000000000005</v>
      </c>
      <c r="K276" s="262">
        <v>610.45000000000005</v>
      </c>
      <c r="L276" s="262">
        <v>510.13</v>
      </c>
      <c r="M276" s="262">
        <v>100.31</v>
      </c>
      <c r="N276" s="262"/>
    </row>
    <row r="277" spans="1:14" ht="19.899999999999999" customHeight="1">
      <c r="A277" s="253" t="s">
        <v>441</v>
      </c>
      <c r="B277" s="264">
        <v>2130106</v>
      </c>
      <c r="C277" s="251" t="s">
        <v>863</v>
      </c>
      <c r="D277" s="371">
        <v>18</v>
      </c>
      <c r="G277" s="262">
        <v>2130104</v>
      </c>
      <c r="H277" s="262" t="s">
        <v>682</v>
      </c>
      <c r="I277" s="263">
        <f t="shared" si="4"/>
        <v>2002</v>
      </c>
      <c r="J277" s="263">
        <v>2002.07</v>
      </c>
      <c r="K277" s="263">
        <v>2002.07</v>
      </c>
      <c r="L277" s="263">
        <v>1795.99</v>
      </c>
      <c r="M277" s="262">
        <v>206.08</v>
      </c>
      <c r="N277" s="262"/>
    </row>
    <row r="278" spans="1:14" ht="19.899999999999999" customHeight="1">
      <c r="A278" s="253" t="s">
        <v>442</v>
      </c>
      <c r="B278" s="264">
        <v>2130108</v>
      </c>
      <c r="C278" s="251" t="s">
        <v>864</v>
      </c>
      <c r="D278" s="371">
        <v>563</v>
      </c>
      <c r="G278" s="262">
        <v>2130106</v>
      </c>
      <c r="H278" s="262" t="s">
        <v>863</v>
      </c>
      <c r="I278" s="263">
        <f t="shared" si="4"/>
        <v>18</v>
      </c>
      <c r="J278" s="262">
        <v>18.399999999999999</v>
      </c>
      <c r="K278" s="262"/>
      <c r="L278" s="262"/>
      <c r="M278" s="262"/>
      <c r="N278" s="262">
        <v>18.399999999999999</v>
      </c>
    </row>
    <row r="279" spans="1:14" ht="19.899999999999999" customHeight="1">
      <c r="A279" s="253"/>
      <c r="B279" s="264">
        <v>2130109</v>
      </c>
      <c r="C279" s="251" t="s">
        <v>865</v>
      </c>
      <c r="D279" s="371">
        <v>17</v>
      </c>
      <c r="G279" s="262">
        <v>2130108</v>
      </c>
      <c r="H279" s="262" t="s">
        <v>864</v>
      </c>
      <c r="I279" s="263">
        <f t="shared" si="4"/>
        <v>563</v>
      </c>
      <c r="J279" s="262">
        <v>562.70000000000005</v>
      </c>
      <c r="K279" s="262"/>
      <c r="L279" s="262"/>
      <c r="M279" s="262"/>
      <c r="N279" s="262">
        <v>562.70000000000005</v>
      </c>
    </row>
    <row r="280" spans="1:14" ht="19.899999999999999" customHeight="1">
      <c r="A280" s="253" t="s">
        <v>443</v>
      </c>
      <c r="B280" s="264">
        <v>2130110</v>
      </c>
      <c r="C280" s="251" t="s">
        <v>866</v>
      </c>
      <c r="D280" s="371">
        <v>3</v>
      </c>
      <c r="G280" s="262">
        <v>2130109</v>
      </c>
      <c r="H280" s="262" t="s">
        <v>865</v>
      </c>
      <c r="I280" s="263">
        <f t="shared" si="4"/>
        <v>17</v>
      </c>
      <c r="J280" s="262">
        <v>17.2</v>
      </c>
      <c r="K280" s="262"/>
      <c r="L280" s="262"/>
      <c r="M280" s="262"/>
      <c r="N280" s="262">
        <v>17.2</v>
      </c>
    </row>
    <row r="281" spans="1:14" ht="19.899999999999999" customHeight="1">
      <c r="A281" s="253" t="s">
        <v>444</v>
      </c>
      <c r="B281" s="264">
        <v>2130135</v>
      </c>
      <c r="C281" s="251" t="s">
        <v>867</v>
      </c>
      <c r="D281" s="371">
        <v>4</v>
      </c>
      <c r="G281" s="262">
        <v>2130110</v>
      </c>
      <c r="H281" s="262" t="s">
        <v>866</v>
      </c>
      <c r="I281" s="263">
        <f t="shared" si="4"/>
        <v>3</v>
      </c>
      <c r="J281" s="262">
        <v>3</v>
      </c>
      <c r="K281" s="262"/>
      <c r="L281" s="262"/>
      <c r="M281" s="262"/>
      <c r="N281" s="262">
        <v>3</v>
      </c>
    </row>
    <row r="282" spans="1:14" ht="19.899999999999999" customHeight="1">
      <c r="A282" s="253" t="s">
        <v>445</v>
      </c>
      <c r="B282" s="264">
        <v>2130199</v>
      </c>
      <c r="C282" s="251" t="s">
        <v>868</v>
      </c>
      <c r="D282" s="371">
        <v>2664</v>
      </c>
      <c r="G282" s="262">
        <v>2130135</v>
      </c>
      <c r="H282" s="262" t="s">
        <v>867</v>
      </c>
      <c r="I282" s="263">
        <f t="shared" si="4"/>
        <v>4</v>
      </c>
      <c r="J282" s="262">
        <v>4</v>
      </c>
      <c r="K282" s="262"/>
      <c r="L282" s="262"/>
      <c r="M282" s="262"/>
      <c r="N282" s="262">
        <v>4</v>
      </c>
    </row>
    <row r="283" spans="1:14" ht="19.899999999999999" customHeight="1">
      <c r="A283" s="253" t="s">
        <v>446</v>
      </c>
      <c r="B283" s="265">
        <v>21302</v>
      </c>
      <c r="C283" s="252" t="s">
        <v>869</v>
      </c>
      <c r="D283" s="370">
        <v>1318</v>
      </c>
      <c r="G283" s="262">
        <v>2130199</v>
      </c>
      <c r="H283" s="262" t="s">
        <v>868</v>
      </c>
      <c r="I283" s="263">
        <f t="shared" si="4"/>
        <v>4244</v>
      </c>
      <c r="J283" s="263">
        <v>4244.0200000000004</v>
      </c>
      <c r="K283" s="262"/>
      <c r="L283" s="262"/>
      <c r="M283" s="262"/>
      <c r="N283" s="263">
        <v>4244.0200000000004</v>
      </c>
    </row>
    <row r="284" spans="1:14" s="268" customFormat="1" ht="19.899999999999999" customHeight="1">
      <c r="A284" s="253" t="s">
        <v>447</v>
      </c>
      <c r="B284" s="264">
        <v>2130201</v>
      </c>
      <c r="C284" s="251" t="s">
        <v>676</v>
      </c>
      <c r="D284" s="371">
        <v>244</v>
      </c>
      <c r="G284" s="266">
        <v>21302</v>
      </c>
      <c r="H284" s="266" t="s">
        <v>869</v>
      </c>
      <c r="I284" s="267">
        <f t="shared" si="4"/>
        <v>1318</v>
      </c>
      <c r="J284" s="267">
        <v>1317.8</v>
      </c>
      <c r="K284" s="266">
        <v>649.89</v>
      </c>
      <c r="L284" s="266">
        <v>572.29</v>
      </c>
      <c r="M284" s="266">
        <v>77.599999999999994</v>
      </c>
      <c r="N284" s="266">
        <v>667.91</v>
      </c>
    </row>
    <row r="285" spans="1:14" ht="19.899999999999999" customHeight="1">
      <c r="A285" s="253" t="s">
        <v>448</v>
      </c>
      <c r="B285" s="264">
        <v>2130204</v>
      </c>
      <c r="C285" s="251" t="s">
        <v>870</v>
      </c>
      <c r="D285" s="371">
        <v>371</v>
      </c>
      <c r="G285" s="262">
        <v>2130201</v>
      </c>
      <c r="H285" s="262" t="s">
        <v>676</v>
      </c>
      <c r="I285" s="263">
        <f t="shared" si="4"/>
        <v>243</v>
      </c>
      <c r="J285" s="262">
        <v>243.49</v>
      </c>
      <c r="K285" s="262">
        <v>243.49</v>
      </c>
      <c r="L285" s="262">
        <v>201.24</v>
      </c>
      <c r="M285" s="262">
        <v>42.24</v>
      </c>
      <c r="N285" s="262"/>
    </row>
    <row r="286" spans="1:14" ht="19.899999999999999" customHeight="1">
      <c r="A286" s="253" t="s">
        <v>449</v>
      </c>
      <c r="B286" s="264">
        <v>2130234</v>
      </c>
      <c r="C286" s="251" t="s">
        <v>871</v>
      </c>
      <c r="D286" s="371">
        <v>551</v>
      </c>
      <c r="G286" s="262">
        <v>2130204</v>
      </c>
      <c r="H286" s="262" t="s">
        <v>870</v>
      </c>
      <c r="I286" s="263">
        <f t="shared" si="4"/>
        <v>371</v>
      </c>
      <c r="J286" s="262">
        <v>371.45</v>
      </c>
      <c r="K286" s="262">
        <v>371.45</v>
      </c>
      <c r="L286" s="262">
        <v>336.09</v>
      </c>
      <c r="M286" s="262">
        <v>35.36</v>
      </c>
      <c r="N286" s="262"/>
    </row>
    <row r="287" spans="1:14" ht="19.899999999999999" customHeight="1">
      <c r="A287" s="253" t="s">
        <v>450</v>
      </c>
      <c r="B287" s="264">
        <v>2130299</v>
      </c>
      <c r="C287" s="251" t="s">
        <v>872</v>
      </c>
      <c r="D287" s="371">
        <v>152</v>
      </c>
      <c r="G287" s="262">
        <v>2130234</v>
      </c>
      <c r="H287" s="262" t="s">
        <v>871</v>
      </c>
      <c r="I287" s="263">
        <f t="shared" si="4"/>
        <v>551</v>
      </c>
      <c r="J287" s="262">
        <v>551</v>
      </c>
      <c r="K287" s="262"/>
      <c r="L287" s="262"/>
      <c r="M287" s="262"/>
      <c r="N287" s="262">
        <v>551</v>
      </c>
    </row>
    <row r="288" spans="1:14" ht="19.899999999999999" customHeight="1">
      <c r="A288" s="253" t="s">
        <v>451</v>
      </c>
      <c r="B288" s="265">
        <v>21303</v>
      </c>
      <c r="C288" s="252" t="s">
        <v>873</v>
      </c>
      <c r="D288" s="370">
        <f>SUM(D289:D293)</f>
        <v>995</v>
      </c>
      <c r="G288" s="262">
        <v>2130299</v>
      </c>
      <c r="H288" s="262" t="s">
        <v>872</v>
      </c>
      <c r="I288" s="263">
        <f t="shared" si="4"/>
        <v>152</v>
      </c>
      <c r="J288" s="262">
        <v>151.86000000000001</v>
      </c>
      <c r="K288" s="262">
        <v>34.950000000000003</v>
      </c>
      <c r="L288" s="262">
        <v>34.950000000000003</v>
      </c>
      <c r="M288" s="262"/>
      <c r="N288" s="262">
        <v>116.91</v>
      </c>
    </row>
    <row r="289" spans="1:14" s="268" customFormat="1" ht="19.899999999999999" customHeight="1">
      <c r="A289" s="253" t="s">
        <v>452</v>
      </c>
      <c r="B289" s="264">
        <v>2130301</v>
      </c>
      <c r="C289" s="251" t="s">
        <v>676</v>
      </c>
      <c r="D289" s="371">
        <v>183</v>
      </c>
      <c r="G289" s="266">
        <v>21303</v>
      </c>
      <c r="H289" s="266" t="s">
        <v>873</v>
      </c>
      <c r="I289" s="267">
        <f t="shared" si="4"/>
        <v>1795</v>
      </c>
      <c r="J289" s="267">
        <v>1794.85</v>
      </c>
      <c r="K289" s="266">
        <v>791.48</v>
      </c>
      <c r="L289" s="266">
        <v>702.44</v>
      </c>
      <c r="M289" s="266">
        <v>89.04</v>
      </c>
      <c r="N289" s="267">
        <v>1003.37</v>
      </c>
    </row>
    <row r="290" spans="1:14" ht="19.899999999999999" customHeight="1">
      <c r="A290" s="253" t="s">
        <v>453</v>
      </c>
      <c r="B290" s="264">
        <v>2130306</v>
      </c>
      <c r="C290" s="251" t="s">
        <v>874</v>
      </c>
      <c r="D290" s="371">
        <v>318</v>
      </c>
      <c r="G290" s="262">
        <v>2130301</v>
      </c>
      <c r="H290" s="262" t="s">
        <v>676</v>
      </c>
      <c r="I290" s="263">
        <f t="shared" si="4"/>
        <v>183</v>
      </c>
      <c r="J290" s="262">
        <v>183.18</v>
      </c>
      <c r="K290" s="262">
        <v>183.18</v>
      </c>
      <c r="L290" s="262">
        <v>151.72999999999999</v>
      </c>
      <c r="M290" s="262">
        <v>31.45</v>
      </c>
      <c r="N290" s="262"/>
    </row>
    <row r="291" spans="1:14" ht="19.899999999999999" customHeight="1">
      <c r="A291" s="253" t="s">
        <v>454</v>
      </c>
      <c r="B291" s="264">
        <v>2130314</v>
      </c>
      <c r="C291" s="251" t="s">
        <v>875</v>
      </c>
      <c r="D291" s="371">
        <v>15</v>
      </c>
      <c r="G291" s="262">
        <v>2130306</v>
      </c>
      <c r="H291" s="262" t="s">
        <v>874</v>
      </c>
      <c r="I291" s="263">
        <f t="shared" si="4"/>
        <v>818</v>
      </c>
      <c r="J291" s="262">
        <v>817.73</v>
      </c>
      <c r="K291" s="262">
        <v>243.6</v>
      </c>
      <c r="L291" s="262">
        <v>219.01</v>
      </c>
      <c r="M291" s="262">
        <v>24.59</v>
      </c>
      <c r="N291" s="262">
        <v>574.13</v>
      </c>
    </row>
    <row r="292" spans="1:14" ht="19.899999999999999" customHeight="1">
      <c r="A292" s="253" t="s">
        <v>455</v>
      </c>
      <c r="B292" s="264">
        <v>2130315</v>
      </c>
      <c r="C292" s="251" t="s">
        <v>876</v>
      </c>
      <c r="D292" s="371">
        <v>20</v>
      </c>
      <c r="G292" s="262">
        <v>2130314</v>
      </c>
      <c r="H292" s="262" t="s">
        <v>875</v>
      </c>
      <c r="I292" s="263">
        <f t="shared" si="4"/>
        <v>15</v>
      </c>
      <c r="J292" s="262">
        <v>15</v>
      </c>
      <c r="K292" s="262"/>
      <c r="L292" s="262"/>
      <c r="M292" s="262"/>
      <c r="N292" s="262">
        <v>15</v>
      </c>
    </row>
    <row r="293" spans="1:14" ht="19.899999999999999" customHeight="1">
      <c r="A293" s="253" t="s">
        <v>456</v>
      </c>
      <c r="B293" s="264">
        <v>2130399</v>
      </c>
      <c r="C293" s="251" t="s">
        <v>877</v>
      </c>
      <c r="D293" s="371">
        <v>459</v>
      </c>
      <c r="G293" s="262">
        <v>2130315</v>
      </c>
      <c r="H293" s="262" t="s">
        <v>876</v>
      </c>
      <c r="I293" s="263">
        <f t="shared" si="4"/>
        <v>20</v>
      </c>
      <c r="J293" s="262">
        <v>20</v>
      </c>
      <c r="K293" s="262"/>
      <c r="L293" s="262"/>
      <c r="M293" s="262"/>
      <c r="N293" s="262">
        <v>20</v>
      </c>
    </row>
    <row r="294" spans="1:14" ht="19.899999999999999" customHeight="1">
      <c r="A294" s="253" t="s">
        <v>457</v>
      </c>
      <c r="B294" s="265">
        <v>21305</v>
      </c>
      <c r="C294" s="252" t="s">
        <v>878</v>
      </c>
      <c r="D294" s="370">
        <f>SUM(D295:D299)</f>
        <v>2220</v>
      </c>
      <c r="G294" s="262">
        <v>2130399</v>
      </c>
      <c r="H294" s="262" t="s">
        <v>877</v>
      </c>
      <c r="I294" s="263">
        <f t="shared" si="4"/>
        <v>759</v>
      </c>
      <c r="J294" s="262">
        <v>758.94</v>
      </c>
      <c r="K294" s="262">
        <v>364.7</v>
      </c>
      <c r="L294" s="262">
        <v>331.7</v>
      </c>
      <c r="M294" s="262">
        <v>33</v>
      </c>
      <c r="N294" s="262">
        <v>394.24</v>
      </c>
    </row>
    <row r="295" spans="1:14" s="268" customFormat="1" ht="19.899999999999999" customHeight="1">
      <c r="A295" s="253" t="s">
        <v>458</v>
      </c>
      <c r="B295" s="264">
        <v>2130501</v>
      </c>
      <c r="C295" s="251" t="s">
        <v>676</v>
      </c>
      <c r="D295" s="371">
        <v>87</v>
      </c>
      <c r="G295" s="266">
        <v>21305</v>
      </c>
      <c r="H295" s="266" t="s">
        <v>878</v>
      </c>
      <c r="I295" s="267">
        <f t="shared" si="4"/>
        <v>691</v>
      </c>
      <c r="J295" s="266">
        <v>690.57</v>
      </c>
      <c r="K295" s="266">
        <v>370.7</v>
      </c>
      <c r="L295" s="266">
        <v>331.94</v>
      </c>
      <c r="M295" s="266">
        <v>38.75</v>
      </c>
      <c r="N295" s="266">
        <v>319.87</v>
      </c>
    </row>
    <row r="296" spans="1:14" ht="19.899999999999999" customHeight="1">
      <c r="A296" s="253" t="s">
        <v>459</v>
      </c>
      <c r="B296" s="264">
        <v>2130504</v>
      </c>
      <c r="C296" s="251" t="s">
        <v>879</v>
      </c>
      <c r="D296" s="371"/>
      <c r="G296" s="262">
        <v>2130501</v>
      </c>
      <c r="H296" s="262" t="s">
        <v>676</v>
      </c>
      <c r="I296" s="263">
        <f t="shared" si="4"/>
        <v>87</v>
      </c>
      <c r="J296" s="262">
        <v>87.46</v>
      </c>
      <c r="K296" s="262">
        <v>87.46</v>
      </c>
      <c r="L296" s="262">
        <v>72.09</v>
      </c>
      <c r="M296" s="262">
        <v>15.37</v>
      </c>
      <c r="N296" s="262"/>
    </row>
    <row r="297" spans="1:14" ht="19.899999999999999" customHeight="1">
      <c r="A297" s="253" t="s">
        <v>460</v>
      </c>
      <c r="B297" s="264">
        <v>2130506</v>
      </c>
      <c r="C297" s="251" t="s">
        <v>880</v>
      </c>
      <c r="D297" s="371"/>
      <c r="G297" s="262">
        <v>2130504</v>
      </c>
      <c r="H297" s="262" t="s">
        <v>879</v>
      </c>
      <c r="I297" s="263">
        <f t="shared" si="4"/>
        <v>42</v>
      </c>
      <c r="J297" s="262">
        <v>42</v>
      </c>
      <c r="K297" s="262"/>
      <c r="L297" s="262"/>
      <c r="M297" s="262"/>
      <c r="N297" s="262">
        <v>42</v>
      </c>
    </row>
    <row r="298" spans="1:14" ht="19.899999999999999" customHeight="1">
      <c r="A298" s="253" t="s">
        <v>461</v>
      </c>
      <c r="B298" s="264">
        <v>2130550</v>
      </c>
      <c r="C298" s="251" t="s">
        <v>682</v>
      </c>
      <c r="D298" s="371">
        <v>283</v>
      </c>
      <c r="G298" s="262">
        <v>2130506</v>
      </c>
      <c r="H298" s="262" t="s">
        <v>880</v>
      </c>
      <c r="I298" s="263">
        <f t="shared" si="4"/>
        <v>278</v>
      </c>
      <c r="J298" s="262">
        <v>277.87</v>
      </c>
      <c r="K298" s="262"/>
      <c r="L298" s="262"/>
      <c r="M298" s="262"/>
      <c r="N298" s="262">
        <v>277.87</v>
      </c>
    </row>
    <row r="299" spans="1:14" ht="19.899999999999999" customHeight="1">
      <c r="A299" s="253"/>
      <c r="B299" s="264">
        <v>2130599</v>
      </c>
      <c r="C299" s="251" t="s">
        <v>920</v>
      </c>
      <c r="D299" s="371">
        <v>1850</v>
      </c>
      <c r="G299" s="262">
        <v>2130550</v>
      </c>
      <c r="H299" s="262" t="s">
        <v>682</v>
      </c>
      <c r="I299" s="263">
        <f t="shared" si="4"/>
        <v>283</v>
      </c>
      <c r="J299" s="262">
        <v>283.24</v>
      </c>
      <c r="K299" s="262">
        <v>283.24</v>
      </c>
      <c r="L299" s="262">
        <v>259.85000000000002</v>
      </c>
      <c r="M299" s="262">
        <v>23.38</v>
      </c>
      <c r="N299" s="262"/>
    </row>
    <row r="300" spans="1:14" ht="19.899999999999999" customHeight="1">
      <c r="A300" s="253" t="s">
        <v>462</v>
      </c>
      <c r="B300" s="265">
        <v>21307</v>
      </c>
      <c r="C300" s="252" t="s">
        <v>881</v>
      </c>
      <c r="D300" s="370">
        <v>390</v>
      </c>
      <c r="G300" s="262"/>
      <c r="H300" s="262"/>
      <c r="I300" s="263"/>
      <c r="J300" s="262"/>
      <c r="K300" s="262"/>
      <c r="L300" s="262"/>
      <c r="M300" s="262"/>
      <c r="N300" s="262"/>
    </row>
    <row r="301" spans="1:14" s="268" customFormat="1" ht="19.899999999999999" customHeight="1">
      <c r="A301" s="253" t="s">
        <v>463</v>
      </c>
      <c r="B301" s="264">
        <v>2130705</v>
      </c>
      <c r="C301" s="251" t="s">
        <v>882</v>
      </c>
      <c r="D301" s="371">
        <v>10</v>
      </c>
      <c r="G301" s="266">
        <v>21307</v>
      </c>
      <c r="H301" s="266" t="s">
        <v>881</v>
      </c>
      <c r="I301" s="267">
        <f t="shared" si="4"/>
        <v>390</v>
      </c>
      <c r="J301" s="266">
        <v>390</v>
      </c>
      <c r="K301" s="266"/>
      <c r="L301" s="266"/>
      <c r="M301" s="266"/>
      <c r="N301" s="266">
        <v>390</v>
      </c>
    </row>
    <row r="302" spans="1:14" ht="19.899999999999999" customHeight="1">
      <c r="A302" s="253" t="s">
        <v>464</v>
      </c>
      <c r="B302" s="264">
        <v>2130706</v>
      </c>
      <c r="C302" s="251" t="s">
        <v>883</v>
      </c>
      <c r="D302" s="371">
        <v>130</v>
      </c>
      <c r="G302" s="262">
        <v>2130705</v>
      </c>
      <c r="H302" s="262" t="s">
        <v>882</v>
      </c>
      <c r="I302" s="263">
        <f t="shared" si="4"/>
        <v>10</v>
      </c>
      <c r="J302" s="262">
        <v>10</v>
      </c>
      <c r="K302" s="262"/>
      <c r="L302" s="262"/>
      <c r="M302" s="262"/>
      <c r="N302" s="262">
        <v>10</v>
      </c>
    </row>
    <row r="303" spans="1:14" ht="19.899999999999999" customHeight="1">
      <c r="A303" s="253" t="s">
        <v>465</v>
      </c>
      <c r="B303" s="264">
        <v>2130707</v>
      </c>
      <c r="C303" s="251" t="s">
        <v>884</v>
      </c>
      <c r="D303" s="371">
        <v>250</v>
      </c>
      <c r="G303" s="262">
        <v>2130706</v>
      </c>
      <c r="H303" s="262" t="s">
        <v>883</v>
      </c>
      <c r="I303" s="263">
        <f t="shared" si="4"/>
        <v>130</v>
      </c>
      <c r="J303" s="262">
        <v>130</v>
      </c>
      <c r="K303" s="262"/>
      <c r="L303" s="262"/>
      <c r="M303" s="262"/>
      <c r="N303" s="262">
        <v>130</v>
      </c>
    </row>
    <row r="304" spans="1:14" ht="19.899999999999999" customHeight="1">
      <c r="A304" s="253" t="s">
        <v>466</v>
      </c>
      <c r="B304" s="265">
        <v>21308</v>
      </c>
      <c r="C304" s="252" t="s">
        <v>921</v>
      </c>
      <c r="D304" s="370">
        <v>350</v>
      </c>
      <c r="G304" s="262">
        <v>2130707</v>
      </c>
      <c r="H304" s="262" t="s">
        <v>884</v>
      </c>
      <c r="I304" s="263">
        <f t="shared" si="4"/>
        <v>250</v>
      </c>
      <c r="J304" s="262">
        <v>250</v>
      </c>
      <c r="K304" s="262"/>
      <c r="L304" s="262"/>
      <c r="M304" s="262"/>
      <c r="N304" s="262">
        <v>250</v>
      </c>
    </row>
    <row r="305" spans="1:14" s="268" customFormat="1" ht="19.899999999999999" customHeight="1">
      <c r="A305" s="253" t="s">
        <v>467</v>
      </c>
      <c r="B305" s="264">
        <v>2130803</v>
      </c>
      <c r="C305" s="251" t="s">
        <v>922</v>
      </c>
      <c r="D305" s="371">
        <v>350</v>
      </c>
      <c r="G305" s="266">
        <v>21399</v>
      </c>
      <c r="H305" s="266" t="s">
        <v>885</v>
      </c>
      <c r="I305" s="267">
        <f t="shared" si="4"/>
        <v>59</v>
      </c>
      <c r="J305" s="266">
        <v>59</v>
      </c>
      <c r="K305" s="266"/>
      <c r="L305" s="266"/>
      <c r="M305" s="266"/>
      <c r="N305" s="266">
        <v>59</v>
      </c>
    </row>
    <row r="306" spans="1:14" ht="19.899999999999999" customHeight="1">
      <c r="A306" s="253" t="s">
        <v>466</v>
      </c>
      <c r="B306" s="265">
        <v>21399</v>
      </c>
      <c r="C306" s="252" t="s">
        <v>885</v>
      </c>
      <c r="D306" s="370">
        <f>SUM(D307)</f>
        <v>3636</v>
      </c>
      <c r="G306" s="262">
        <v>2139999</v>
      </c>
      <c r="H306" s="262" t="s">
        <v>886</v>
      </c>
      <c r="I306" s="263">
        <f t="shared" si="4"/>
        <v>59</v>
      </c>
      <c r="J306" s="262">
        <v>59</v>
      </c>
      <c r="K306" s="262"/>
      <c r="L306" s="262"/>
      <c r="M306" s="262"/>
      <c r="N306" s="262">
        <v>59</v>
      </c>
    </row>
    <row r="307" spans="1:14" s="268" customFormat="1" ht="19.899999999999999" customHeight="1">
      <c r="A307" s="253" t="s">
        <v>467</v>
      </c>
      <c r="B307" s="264">
        <v>2139999</v>
      </c>
      <c r="C307" s="251" t="s">
        <v>886</v>
      </c>
      <c r="D307" s="371">
        <v>3636</v>
      </c>
      <c r="G307" s="266">
        <v>21399</v>
      </c>
      <c r="H307" s="266" t="s">
        <v>885</v>
      </c>
      <c r="I307" s="267">
        <f t="shared" si="4"/>
        <v>59</v>
      </c>
      <c r="J307" s="266">
        <v>59</v>
      </c>
      <c r="K307" s="266"/>
      <c r="L307" s="266"/>
      <c r="M307" s="266"/>
      <c r="N307" s="266">
        <v>59</v>
      </c>
    </row>
    <row r="308" spans="1:14" ht="19.899999999999999" customHeight="1">
      <c r="A308" s="253" t="s">
        <v>468</v>
      </c>
      <c r="B308" s="265">
        <v>214</v>
      </c>
      <c r="C308" s="252" t="s">
        <v>933</v>
      </c>
      <c r="D308" s="370">
        <v>571</v>
      </c>
      <c r="G308" s="262">
        <v>2139999</v>
      </c>
      <c r="H308" s="262" t="s">
        <v>886</v>
      </c>
      <c r="I308" s="263">
        <f t="shared" si="4"/>
        <v>59</v>
      </c>
      <c r="J308" s="262">
        <v>59</v>
      </c>
      <c r="K308" s="262"/>
      <c r="L308" s="262"/>
      <c r="M308" s="262"/>
      <c r="N308" s="262">
        <v>59</v>
      </c>
    </row>
    <row r="309" spans="1:14" s="268" customFormat="1" ht="19.899999999999999" customHeight="1">
      <c r="A309" s="253" t="s">
        <v>469</v>
      </c>
      <c r="B309" s="265">
        <v>21401</v>
      </c>
      <c r="C309" s="252" t="s">
        <v>887</v>
      </c>
      <c r="D309" s="370">
        <v>571</v>
      </c>
      <c r="G309" s="266">
        <v>214</v>
      </c>
      <c r="H309" s="266" t="s">
        <v>668</v>
      </c>
      <c r="I309" s="267">
        <f t="shared" si="4"/>
        <v>571</v>
      </c>
      <c r="J309" s="266">
        <v>571.20000000000005</v>
      </c>
      <c r="K309" s="266">
        <v>484.43</v>
      </c>
      <c r="L309" s="266">
        <v>410.14</v>
      </c>
      <c r="M309" s="266">
        <v>74.290000000000006</v>
      </c>
      <c r="N309" s="266">
        <v>86.76</v>
      </c>
    </row>
    <row r="310" spans="1:14" s="268" customFormat="1" ht="19.899999999999999" customHeight="1">
      <c r="A310" s="253" t="s">
        <v>470</v>
      </c>
      <c r="B310" s="264">
        <v>2140101</v>
      </c>
      <c r="C310" s="251" t="s">
        <v>676</v>
      </c>
      <c r="D310" s="371">
        <v>441</v>
      </c>
      <c r="G310" s="266">
        <v>21401</v>
      </c>
      <c r="H310" s="266" t="s">
        <v>887</v>
      </c>
      <c r="I310" s="267">
        <f t="shared" si="4"/>
        <v>571</v>
      </c>
      <c r="J310" s="266">
        <v>571.20000000000005</v>
      </c>
      <c r="K310" s="266">
        <v>484.43</v>
      </c>
      <c r="L310" s="266">
        <v>410.14</v>
      </c>
      <c r="M310" s="266">
        <v>74.290000000000006</v>
      </c>
      <c r="N310" s="266">
        <v>86.76</v>
      </c>
    </row>
    <row r="311" spans="1:14" ht="19.899999999999999" customHeight="1">
      <c r="A311" s="253" t="s">
        <v>471</v>
      </c>
      <c r="B311" s="264">
        <v>2140104</v>
      </c>
      <c r="C311" s="251" t="s">
        <v>888</v>
      </c>
      <c r="D311" s="371">
        <v>1</v>
      </c>
      <c r="G311" s="262">
        <v>2140101</v>
      </c>
      <c r="H311" s="262" t="s">
        <v>676</v>
      </c>
      <c r="I311" s="263">
        <f t="shared" si="4"/>
        <v>441</v>
      </c>
      <c r="J311" s="262">
        <v>441.29</v>
      </c>
      <c r="K311" s="262">
        <v>441.29</v>
      </c>
      <c r="L311" s="262">
        <v>369.44</v>
      </c>
      <c r="M311" s="262">
        <v>71.849999999999994</v>
      </c>
      <c r="N311" s="262"/>
    </row>
    <row r="312" spans="1:14" ht="19.899999999999999" customHeight="1">
      <c r="A312" s="253" t="s">
        <v>472</v>
      </c>
      <c r="B312" s="264">
        <v>2140106</v>
      </c>
      <c r="C312" s="251" t="s">
        <v>889</v>
      </c>
      <c r="D312" s="371">
        <v>79</v>
      </c>
      <c r="G312" s="262">
        <v>2140104</v>
      </c>
      <c r="H312" s="262" t="s">
        <v>888</v>
      </c>
      <c r="I312" s="263">
        <f t="shared" si="4"/>
        <v>1</v>
      </c>
      <c r="J312" s="262">
        <v>0.5</v>
      </c>
      <c r="K312" s="262"/>
      <c r="L312" s="262"/>
      <c r="M312" s="262"/>
      <c r="N312" s="262">
        <v>0.5</v>
      </c>
    </row>
    <row r="313" spans="1:14" ht="19.899999999999999" customHeight="1">
      <c r="A313" s="253" t="s">
        <v>473</v>
      </c>
      <c r="B313" s="264">
        <v>2140110</v>
      </c>
      <c r="C313" s="251" t="s">
        <v>890</v>
      </c>
      <c r="D313" s="371">
        <v>7</v>
      </c>
      <c r="G313" s="262">
        <v>2140106</v>
      </c>
      <c r="H313" s="262" t="s">
        <v>889</v>
      </c>
      <c r="I313" s="263">
        <f t="shared" si="4"/>
        <v>79</v>
      </c>
      <c r="J313" s="262">
        <v>79.47</v>
      </c>
      <c r="K313" s="262"/>
      <c r="L313" s="262"/>
      <c r="M313" s="262"/>
      <c r="N313" s="262">
        <v>79.47</v>
      </c>
    </row>
    <row r="314" spans="1:14" ht="19.899999999999999" customHeight="1">
      <c r="A314" s="253" t="s">
        <v>474</v>
      </c>
      <c r="B314" s="264">
        <v>2140199</v>
      </c>
      <c r="C314" s="251" t="s">
        <v>891</v>
      </c>
      <c r="D314" s="371">
        <v>43</v>
      </c>
      <c r="G314" s="262">
        <v>2140110</v>
      </c>
      <c r="H314" s="262" t="s">
        <v>890</v>
      </c>
      <c r="I314" s="263">
        <f t="shared" si="4"/>
        <v>7</v>
      </c>
      <c r="J314" s="262">
        <v>6.79</v>
      </c>
      <c r="K314" s="262"/>
      <c r="L314" s="262"/>
      <c r="M314" s="262"/>
      <c r="N314" s="262">
        <v>6.79</v>
      </c>
    </row>
    <row r="315" spans="1:14" ht="19.899999999999999" customHeight="1">
      <c r="A315" s="253" t="s">
        <v>475</v>
      </c>
      <c r="B315" s="265">
        <v>215</v>
      </c>
      <c r="C315" s="252" t="s">
        <v>934</v>
      </c>
      <c r="D315" s="370">
        <v>63</v>
      </c>
      <c r="G315" s="262">
        <v>2140199</v>
      </c>
      <c r="H315" s="262" t="s">
        <v>891</v>
      </c>
      <c r="I315" s="263">
        <f t="shared" si="4"/>
        <v>43</v>
      </c>
      <c r="J315" s="262">
        <v>43.14</v>
      </c>
      <c r="K315" s="262">
        <v>43.14</v>
      </c>
      <c r="L315" s="262">
        <v>40.700000000000003</v>
      </c>
      <c r="M315" s="262">
        <v>2.44</v>
      </c>
      <c r="N315" s="262"/>
    </row>
    <row r="316" spans="1:14" s="268" customFormat="1" ht="19.899999999999999" customHeight="1">
      <c r="A316" s="253" t="s">
        <v>476</v>
      </c>
      <c r="B316" s="265">
        <v>21505</v>
      </c>
      <c r="C316" s="252" t="s">
        <v>892</v>
      </c>
      <c r="D316" s="370">
        <v>63</v>
      </c>
      <c r="G316" s="266">
        <v>215</v>
      </c>
      <c r="H316" s="266" t="s">
        <v>669</v>
      </c>
      <c r="I316" s="267">
        <f t="shared" si="4"/>
        <v>63</v>
      </c>
      <c r="J316" s="266">
        <v>62.82</v>
      </c>
      <c r="K316" s="266">
        <v>62.82</v>
      </c>
      <c r="L316" s="266">
        <v>62.82</v>
      </c>
      <c r="M316" s="266"/>
      <c r="N316" s="266"/>
    </row>
    <row r="317" spans="1:14" s="268" customFormat="1" ht="19.899999999999999" customHeight="1">
      <c r="A317" s="253" t="s">
        <v>477</v>
      </c>
      <c r="B317" s="264">
        <v>2150550</v>
      </c>
      <c r="C317" s="251" t="s">
        <v>682</v>
      </c>
      <c r="D317" s="371">
        <v>63</v>
      </c>
      <c r="G317" s="266">
        <v>21505</v>
      </c>
      <c r="H317" s="266" t="s">
        <v>892</v>
      </c>
      <c r="I317" s="267">
        <f t="shared" si="4"/>
        <v>63</v>
      </c>
      <c r="J317" s="266">
        <v>62.82</v>
      </c>
      <c r="K317" s="266">
        <v>62.82</v>
      </c>
      <c r="L317" s="266">
        <v>62.82</v>
      </c>
      <c r="M317" s="266"/>
      <c r="N317" s="266"/>
    </row>
    <row r="318" spans="1:14" ht="19.899999999999999" customHeight="1">
      <c r="A318" s="253" t="s">
        <v>478</v>
      </c>
      <c r="B318" s="265">
        <v>216</v>
      </c>
      <c r="C318" s="252" t="s">
        <v>935</v>
      </c>
      <c r="D318" s="370">
        <v>217</v>
      </c>
      <c r="G318" s="262">
        <v>2150550</v>
      </c>
      <c r="H318" s="262" t="s">
        <v>682</v>
      </c>
      <c r="I318" s="263">
        <f t="shared" si="4"/>
        <v>63</v>
      </c>
      <c r="J318" s="262">
        <v>62.82</v>
      </c>
      <c r="K318" s="262">
        <v>62.82</v>
      </c>
      <c r="L318" s="262">
        <v>62.82</v>
      </c>
      <c r="M318" s="262"/>
      <c r="N318" s="262"/>
    </row>
    <row r="319" spans="1:14" s="268" customFormat="1" ht="19.899999999999999" customHeight="1">
      <c r="A319" s="253" t="s">
        <v>479</v>
      </c>
      <c r="B319" s="265">
        <v>21602</v>
      </c>
      <c r="C319" s="252" t="s">
        <v>893</v>
      </c>
      <c r="D319" s="370">
        <v>217</v>
      </c>
      <c r="G319" s="266">
        <v>216</v>
      </c>
      <c r="H319" s="266" t="s">
        <v>670</v>
      </c>
      <c r="I319" s="267">
        <f t="shared" si="4"/>
        <v>217</v>
      </c>
      <c r="J319" s="266">
        <v>216.77</v>
      </c>
      <c r="K319" s="266">
        <v>26.77</v>
      </c>
      <c r="L319" s="266">
        <v>23.24</v>
      </c>
      <c r="M319" s="266">
        <v>3.53</v>
      </c>
      <c r="N319" s="266">
        <v>190</v>
      </c>
    </row>
    <row r="320" spans="1:14" s="268" customFormat="1" ht="19.899999999999999" customHeight="1">
      <c r="A320" s="253" t="s">
        <v>480</v>
      </c>
      <c r="B320" s="264">
        <v>2160201</v>
      </c>
      <c r="C320" s="251" t="s">
        <v>676</v>
      </c>
      <c r="D320" s="371">
        <v>27</v>
      </c>
      <c r="G320" s="266">
        <v>21602</v>
      </c>
      <c r="H320" s="266" t="s">
        <v>893</v>
      </c>
      <c r="I320" s="267">
        <f t="shared" si="4"/>
        <v>217</v>
      </c>
      <c r="J320" s="266">
        <v>216.77</v>
      </c>
      <c r="K320" s="266">
        <v>26.77</v>
      </c>
      <c r="L320" s="266">
        <v>23.24</v>
      </c>
      <c r="M320" s="266">
        <v>3.53</v>
      </c>
      <c r="N320" s="266">
        <v>190</v>
      </c>
    </row>
    <row r="321" spans="1:14" ht="19.899999999999999" customHeight="1">
      <c r="A321" s="253" t="s">
        <v>481</v>
      </c>
      <c r="B321" s="264">
        <v>2160202</v>
      </c>
      <c r="C321" s="251" t="s">
        <v>677</v>
      </c>
      <c r="D321" s="371">
        <v>190</v>
      </c>
      <c r="G321" s="262">
        <v>2160201</v>
      </c>
      <c r="H321" s="262" t="s">
        <v>676</v>
      </c>
      <c r="I321" s="263">
        <f t="shared" ref="I321:I358" si="5">ROUND(J321,0)</f>
        <v>27</v>
      </c>
      <c r="J321" s="262">
        <v>26.77</v>
      </c>
      <c r="K321" s="262">
        <v>26.77</v>
      </c>
      <c r="L321" s="262">
        <v>23.24</v>
      </c>
      <c r="M321" s="262">
        <v>3.53</v>
      </c>
      <c r="N321" s="262"/>
    </row>
    <row r="322" spans="1:14" ht="19.899999999999999" customHeight="1">
      <c r="A322" s="253" t="s">
        <v>482</v>
      </c>
      <c r="B322" s="265">
        <v>220</v>
      </c>
      <c r="C322" s="252" t="s">
        <v>936</v>
      </c>
      <c r="D322" s="370">
        <f>SUM(D323,D328)</f>
        <v>141</v>
      </c>
      <c r="G322" s="262">
        <v>2160202</v>
      </c>
      <c r="H322" s="262" t="s">
        <v>677</v>
      </c>
      <c r="I322" s="263">
        <f t="shared" si="5"/>
        <v>190</v>
      </c>
      <c r="J322" s="262">
        <v>190</v>
      </c>
      <c r="K322" s="262"/>
      <c r="L322" s="262"/>
      <c r="M322" s="262"/>
      <c r="N322" s="262">
        <v>190</v>
      </c>
    </row>
    <row r="323" spans="1:14" s="268" customFormat="1" ht="19.899999999999999" customHeight="1">
      <c r="A323" s="253" t="s">
        <v>483</v>
      </c>
      <c r="B323" s="265">
        <v>22001</v>
      </c>
      <c r="C323" s="252" t="s">
        <v>894</v>
      </c>
      <c r="D323" s="370">
        <f>SUM(D324:D327)</f>
        <v>48</v>
      </c>
      <c r="G323" s="266">
        <v>220</v>
      </c>
      <c r="H323" s="266" t="s">
        <v>671</v>
      </c>
      <c r="I323" s="267">
        <f t="shared" si="5"/>
        <v>1594</v>
      </c>
      <c r="J323" s="267">
        <v>1593.58</v>
      </c>
      <c r="K323" s="266">
        <v>34.75</v>
      </c>
      <c r="L323" s="266">
        <v>34.020000000000003</v>
      </c>
      <c r="M323" s="266">
        <v>0.73</v>
      </c>
      <c r="N323" s="267">
        <v>1558.83</v>
      </c>
    </row>
    <row r="324" spans="1:14" s="268" customFormat="1" ht="19.899999999999999" customHeight="1">
      <c r="A324" s="260" t="s">
        <v>484</v>
      </c>
      <c r="B324" s="264">
        <v>2200104</v>
      </c>
      <c r="C324" s="251" t="s">
        <v>895</v>
      </c>
      <c r="D324" s="371"/>
      <c r="G324" s="266">
        <v>22001</v>
      </c>
      <c r="H324" s="266" t="s">
        <v>894</v>
      </c>
      <c r="I324" s="267">
        <f t="shared" si="5"/>
        <v>1501</v>
      </c>
      <c r="J324" s="267">
        <v>1500.83</v>
      </c>
      <c r="K324" s="266"/>
      <c r="L324" s="266"/>
      <c r="M324" s="266"/>
      <c r="N324" s="267">
        <v>1500.83</v>
      </c>
    </row>
    <row r="325" spans="1:14" s="261" customFormat="1" ht="19.899999999999999" customHeight="1">
      <c r="A325" s="253" t="s">
        <v>485</v>
      </c>
      <c r="B325" s="264">
        <v>2200109</v>
      </c>
      <c r="C325" s="251" t="s">
        <v>896</v>
      </c>
      <c r="D325" s="371"/>
      <c r="G325" s="262">
        <v>2200104</v>
      </c>
      <c r="H325" s="262" t="s">
        <v>895</v>
      </c>
      <c r="I325" s="263">
        <f t="shared" si="5"/>
        <v>40</v>
      </c>
      <c r="J325" s="262">
        <v>40</v>
      </c>
      <c r="K325" s="262"/>
      <c r="L325" s="262"/>
      <c r="M325" s="262"/>
      <c r="N325" s="262">
        <v>40</v>
      </c>
    </row>
    <row r="326" spans="1:14" ht="19.899999999999999" customHeight="1">
      <c r="A326" s="253" t="s">
        <v>486</v>
      </c>
      <c r="B326" s="264">
        <v>2200114</v>
      </c>
      <c r="C326" s="251" t="s">
        <v>897</v>
      </c>
      <c r="D326" s="371"/>
      <c r="G326" s="262">
        <v>2200109</v>
      </c>
      <c r="H326" s="262" t="s">
        <v>896</v>
      </c>
      <c r="I326" s="263">
        <f t="shared" si="5"/>
        <v>167</v>
      </c>
      <c r="J326" s="262">
        <v>166.9</v>
      </c>
      <c r="K326" s="262"/>
      <c r="L326" s="262"/>
      <c r="M326" s="262"/>
      <c r="N326" s="262">
        <v>166.9</v>
      </c>
    </row>
    <row r="327" spans="1:14" ht="19.899999999999999" customHeight="1">
      <c r="A327" s="253" t="s">
        <v>487</v>
      </c>
      <c r="B327" s="264">
        <v>2200199</v>
      </c>
      <c r="C327" s="251" t="s">
        <v>898</v>
      </c>
      <c r="D327" s="371">
        <v>48</v>
      </c>
      <c r="G327" s="262">
        <v>2200114</v>
      </c>
      <c r="H327" s="262" t="s">
        <v>897</v>
      </c>
      <c r="I327" s="263">
        <f t="shared" si="5"/>
        <v>91</v>
      </c>
      <c r="J327" s="262">
        <v>91</v>
      </c>
      <c r="K327" s="262"/>
      <c r="L327" s="262"/>
      <c r="M327" s="262"/>
      <c r="N327" s="262">
        <v>91</v>
      </c>
    </row>
    <row r="328" spans="1:14" ht="19.899999999999999" customHeight="1">
      <c r="A328" s="253" t="s">
        <v>488</v>
      </c>
      <c r="B328" s="265">
        <v>22005</v>
      </c>
      <c r="C328" s="252" t="s">
        <v>899</v>
      </c>
      <c r="D328" s="370">
        <v>93</v>
      </c>
      <c r="G328" s="262">
        <v>2200199</v>
      </c>
      <c r="H328" s="262" t="s">
        <v>898</v>
      </c>
      <c r="I328" s="263">
        <f t="shared" si="5"/>
        <v>1203</v>
      </c>
      <c r="J328" s="263">
        <v>1202.93</v>
      </c>
      <c r="K328" s="262"/>
      <c r="L328" s="262"/>
      <c r="M328" s="262"/>
      <c r="N328" s="263">
        <v>1202.93</v>
      </c>
    </row>
    <row r="329" spans="1:14" s="268" customFormat="1" ht="19.899999999999999" customHeight="1">
      <c r="A329" s="253" t="s">
        <v>489</v>
      </c>
      <c r="B329" s="264">
        <v>2200504</v>
      </c>
      <c r="C329" s="251" t="s">
        <v>900</v>
      </c>
      <c r="D329" s="371">
        <v>35</v>
      </c>
      <c r="G329" s="266">
        <v>22005</v>
      </c>
      <c r="H329" s="266" t="s">
        <v>899</v>
      </c>
      <c r="I329" s="267">
        <f t="shared" si="5"/>
        <v>93</v>
      </c>
      <c r="J329" s="266">
        <v>92.75</v>
      </c>
      <c r="K329" s="266">
        <v>34.75</v>
      </c>
      <c r="L329" s="266">
        <v>34.020000000000003</v>
      </c>
      <c r="M329" s="266">
        <v>0.73</v>
      </c>
      <c r="N329" s="266">
        <v>58</v>
      </c>
    </row>
    <row r="330" spans="1:14" ht="19.899999999999999" customHeight="1">
      <c r="A330" s="253" t="s">
        <v>490</v>
      </c>
      <c r="B330" s="264">
        <v>2200509</v>
      </c>
      <c r="C330" s="251" t="s">
        <v>901</v>
      </c>
      <c r="D330" s="371">
        <v>58</v>
      </c>
      <c r="G330" s="262">
        <v>2200504</v>
      </c>
      <c r="H330" s="262" t="s">
        <v>900</v>
      </c>
      <c r="I330" s="263">
        <f t="shared" si="5"/>
        <v>35</v>
      </c>
      <c r="J330" s="262">
        <v>34.75</v>
      </c>
      <c r="K330" s="262">
        <v>34.75</v>
      </c>
      <c r="L330" s="262">
        <v>34.020000000000003</v>
      </c>
      <c r="M330" s="262">
        <v>0.73</v>
      </c>
      <c r="N330" s="262"/>
    </row>
    <row r="331" spans="1:14" ht="19.899999999999999" customHeight="1">
      <c r="A331" s="253" t="s">
        <v>491</v>
      </c>
      <c r="B331" s="265">
        <v>221</v>
      </c>
      <c r="C331" s="252" t="s">
        <v>937</v>
      </c>
      <c r="D331" s="370">
        <f>SUM(D332,D337)</f>
        <v>6836</v>
      </c>
      <c r="G331" s="262">
        <v>2200509</v>
      </c>
      <c r="H331" s="262" t="s">
        <v>901</v>
      </c>
      <c r="I331" s="263">
        <f t="shared" si="5"/>
        <v>58</v>
      </c>
      <c r="J331" s="262">
        <v>58</v>
      </c>
      <c r="K331" s="262"/>
      <c r="L331" s="262"/>
      <c r="M331" s="262"/>
      <c r="N331" s="262">
        <v>58</v>
      </c>
    </row>
    <row r="332" spans="1:14" s="268" customFormat="1" ht="19.899999999999999" customHeight="1">
      <c r="A332" s="253" t="s">
        <v>492</v>
      </c>
      <c r="B332" s="265">
        <v>22101</v>
      </c>
      <c r="C332" s="252" t="s">
        <v>902</v>
      </c>
      <c r="D332" s="370">
        <f>SUM(D333:D336)</f>
        <v>6</v>
      </c>
      <c r="G332" s="266">
        <v>221</v>
      </c>
      <c r="H332" s="266" t="s">
        <v>672</v>
      </c>
      <c r="I332" s="267">
        <f t="shared" si="5"/>
        <v>6410</v>
      </c>
      <c r="J332" s="267">
        <v>6409.89</v>
      </c>
      <c r="K332" s="267">
        <v>6130.08</v>
      </c>
      <c r="L332" s="267">
        <v>6130.08</v>
      </c>
      <c r="M332" s="266"/>
      <c r="N332" s="266">
        <v>279.81</v>
      </c>
    </row>
    <row r="333" spans="1:14" s="268" customFormat="1" ht="19.899999999999999" customHeight="1">
      <c r="A333" s="253" t="s">
        <v>493</v>
      </c>
      <c r="B333" s="264">
        <v>2210102</v>
      </c>
      <c r="C333" s="251" t="s">
        <v>903</v>
      </c>
      <c r="D333" s="371">
        <v>5</v>
      </c>
      <c r="G333" s="266">
        <v>22101</v>
      </c>
      <c r="H333" s="266" t="s">
        <v>902</v>
      </c>
      <c r="I333" s="267">
        <f t="shared" si="5"/>
        <v>280</v>
      </c>
      <c r="J333" s="266">
        <v>279.81</v>
      </c>
      <c r="K333" s="266"/>
      <c r="L333" s="266"/>
      <c r="M333" s="266"/>
      <c r="N333" s="266">
        <v>279.81</v>
      </c>
    </row>
    <row r="334" spans="1:14" ht="19.899999999999999" customHeight="1">
      <c r="A334" s="253" t="s">
        <v>494</v>
      </c>
      <c r="B334" s="264">
        <v>2210107</v>
      </c>
      <c r="C334" s="251" t="s">
        <v>904</v>
      </c>
      <c r="D334" s="371">
        <v>1</v>
      </c>
      <c r="G334" s="262">
        <v>2210102</v>
      </c>
      <c r="H334" s="262" t="s">
        <v>903</v>
      </c>
      <c r="I334" s="263">
        <f t="shared" si="5"/>
        <v>5</v>
      </c>
      <c r="J334" s="262">
        <v>5</v>
      </c>
      <c r="K334" s="262"/>
      <c r="L334" s="262"/>
      <c r="M334" s="262"/>
      <c r="N334" s="262">
        <v>5</v>
      </c>
    </row>
    <row r="335" spans="1:14" ht="19.899999999999999" customHeight="1">
      <c r="A335" s="253" t="s">
        <v>495</v>
      </c>
      <c r="B335" s="264">
        <v>2210108</v>
      </c>
      <c r="C335" s="251" t="s">
        <v>905</v>
      </c>
      <c r="D335" s="371"/>
      <c r="G335" s="262">
        <v>2210107</v>
      </c>
      <c r="H335" s="262" t="s">
        <v>904</v>
      </c>
      <c r="I335" s="263">
        <f t="shared" si="5"/>
        <v>1</v>
      </c>
      <c r="J335" s="262">
        <v>0.81</v>
      </c>
      <c r="K335" s="262"/>
      <c r="L335" s="262"/>
      <c r="M335" s="262"/>
      <c r="N335" s="262">
        <v>0.81</v>
      </c>
    </row>
    <row r="336" spans="1:14" ht="19.899999999999999" customHeight="1">
      <c r="A336" s="253" t="s">
        <v>496</v>
      </c>
      <c r="B336" s="264">
        <v>2210199</v>
      </c>
      <c r="C336" s="251" t="s">
        <v>906</v>
      </c>
      <c r="D336" s="371"/>
      <c r="G336" s="262">
        <v>2210108</v>
      </c>
      <c r="H336" s="262" t="s">
        <v>905</v>
      </c>
      <c r="I336" s="263">
        <f t="shared" si="5"/>
        <v>259</v>
      </c>
      <c r="J336" s="262">
        <v>259</v>
      </c>
      <c r="K336" s="262"/>
      <c r="L336" s="262"/>
      <c r="M336" s="262"/>
      <c r="N336" s="262">
        <v>259</v>
      </c>
    </row>
    <row r="337" spans="1:14" ht="19.899999999999999" customHeight="1">
      <c r="A337" s="253" t="s">
        <v>498</v>
      </c>
      <c r="B337" s="265">
        <v>22102</v>
      </c>
      <c r="C337" s="252" t="s">
        <v>907</v>
      </c>
      <c r="D337" s="370">
        <v>6830</v>
      </c>
      <c r="G337" s="262">
        <v>2210199</v>
      </c>
      <c r="H337" s="262" t="s">
        <v>906</v>
      </c>
      <c r="I337" s="263">
        <f t="shared" si="5"/>
        <v>15</v>
      </c>
      <c r="J337" s="262">
        <v>15</v>
      </c>
      <c r="K337" s="262"/>
      <c r="L337" s="262"/>
      <c r="M337" s="262"/>
      <c r="N337" s="262">
        <v>15</v>
      </c>
    </row>
    <row r="338" spans="1:14" s="268" customFormat="1" ht="19.899999999999999" customHeight="1">
      <c r="A338" s="253" t="s">
        <v>502</v>
      </c>
      <c r="B338" s="264">
        <v>2210201</v>
      </c>
      <c r="C338" s="251" t="s">
        <v>908</v>
      </c>
      <c r="D338" s="371">
        <v>6830</v>
      </c>
      <c r="G338" s="266">
        <v>22102</v>
      </c>
      <c r="H338" s="266" t="s">
        <v>907</v>
      </c>
      <c r="I338" s="267">
        <f t="shared" si="5"/>
        <v>6130</v>
      </c>
      <c r="J338" s="267">
        <v>6130.08</v>
      </c>
      <c r="K338" s="267">
        <v>6130.08</v>
      </c>
      <c r="L338" s="267">
        <v>6130.08</v>
      </c>
      <c r="M338" s="266"/>
      <c r="N338" s="266"/>
    </row>
    <row r="339" spans="1:14" ht="19.899999999999999" customHeight="1">
      <c r="A339" s="253" t="s">
        <v>503</v>
      </c>
      <c r="B339" s="265">
        <v>222</v>
      </c>
      <c r="C339" s="252" t="s">
        <v>938</v>
      </c>
      <c r="D339" s="370">
        <f>SUM(D340)</f>
        <v>238</v>
      </c>
      <c r="G339" s="262">
        <v>2210201</v>
      </c>
      <c r="H339" s="262" t="s">
        <v>908</v>
      </c>
      <c r="I339" s="263">
        <f t="shared" si="5"/>
        <v>6130</v>
      </c>
      <c r="J339" s="263">
        <v>6130.08</v>
      </c>
      <c r="K339" s="263">
        <v>6130.08</v>
      </c>
      <c r="L339" s="263">
        <v>6130.08</v>
      </c>
      <c r="M339" s="262"/>
      <c r="N339" s="262"/>
    </row>
    <row r="340" spans="1:14" s="268" customFormat="1" ht="19.899999999999999" customHeight="1">
      <c r="A340" s="253" t="s">
        <v>505</v>
      </c>
      <c r="B340" s="265">
        <v>22204</v>
      </c>
      <c r="C340" s="252" t="s">
        <v>909</v>
      </c>
      <c r="D340" s="370">
        <f>SUM(D341)</f>
        <v>238</v>
      </c>
      <c r="G340" s="266">
        <v>222</v>
      </c>
      <c r="H340" s="266" t="s">
        <v>673</v>
      </c>
      <c r="I340" s="267">
        <f t="shared" si="5"/>
        <v>238</v>
      </c>
      <c r="J340" s="266">
        <v>237.6</v>
      </c>
      <c r="K340" s="266"/>
      <c r="L340" s="266"/>
      <c r="M340" s="266"/>
      <c r="N340" s="266">
        <v>237.6</v>
      </c>
    </row>
    <row r="341" spans="1:14" s="268" customFormat="1" ht="19.899999999999999" customHeight="1">
      <c r="A341" s="253" t="s">
        <v>595</v>
      </c>
      <c r="B341" s="264">
        <v>2220401</v>
      </c>
      <c r="C341" s="251" t="s">
        <v>910</v>
      </c>
      <c r="D341" s="371">
        <v>238</v>
      </c>
      <c r="G341" s="266">
        <v>22204</v>
      </c>
      <c r="H341" s="266" t="s">
        <v>909</v>
      </c>
      <c r="I341" s="267">
        <f t="shared" si="5"/>
        <v>228</v>
      </c>
      <c r="J341" s="266">
        <v>227.6</v>
      </c>
      <c r="K341" s="266"/>
      <c r="L341" s="266"/>
      <c r="M341" s="266"/>
      <c r="N341" s="266">
        <v>227.6</v>
      </c>
    </row>
    <row r="342" spans="1:14" ht="19.899999999999999" customHeight="1">
      <c r="A342" s="253" t="s">
        <v>596</v>
      </c>
      <c r="B342" s="265">
        <v>224</v>
      </c>
      <c r="C342" s="252" t="s">
        <v>939</v>
      </c>
      <c r="D342" s="370">
        <f>SUM(D343,D348,D350,D354,D356)</f>
        <v>1535</v>
      </c>
      <c r="G342" s="262">
        <v>2220401</v>
      </c>
      <c r="H342" s="262" t="s">
        <v>910</v>
      </c>
      <c r="I342" s="263">
        <f t="shared" si="5"/>
        <v>228</v>
      </c>
      <c r="J342" s="262">
        <v>227.6</v>
      </c>
      <c r="K342" s="262"/>
      <c r="L342" s="262"/>
      <c r="M342" s="262"/>
      <c r="N342" s="262">
        <v>227.6</v>
      </c>
    </row>
    <row r="343" spans="1:14" s="268" customFormat="1" ht="19.899999999999999" customHeight="1">
      <c r="A343" s="253" t="s">
        <v>597</v>
      </c>
      <c r="B343" s="265">
        <v>22401</v>
      </c>
      <c r="C343" s="252" t="s">
        <v>911</v>
      </c>
      <c r="D343" s="370">
        <f>SUM(D344:D347)</f>
        <v>728</v>
      </c>
      <c r="G343" s="266">
        <v>224</v>
      </c>
      <c r="H343" s="266" t="s">
        <v>674</v>
      </c>
      <c r="I343" s="267">
        <f t="shared" si="5"/>
        <v>2536</v>
      </c>
      <c r="J343" s="267">
        <v>2535.88</v>
      </c>
      <c r="K343" s="266">
        <v>587.91999999999996</v>
      </c>
      <c r="L343" s="266">
        <v>500.66</v>
      </c>
      <c r="M343" s="266">
        <v>87.26</v>
      </c>
      <c r="N343" s="267">
        <v>1947.97</v>
      </c>
    </row>
    <row r="344" spans="1:14" s="268" customFormat="1" ht="19.899999999999999" customHeight="1">
      <c r="A344" s="253" t="s">
        <v>598</v>
      </c>
      <c r="B344" s="264">
        <v>2240101</v>
      </c>
      <c r="C344" s="251" t="s">
        <v>676</v>
      </c>
      <c r="D344" s="371">
        <v>343</v>
      </c>
      <c r="G344" s="266">
        <v>22401</v>
      </c>
      <c r="H344" s="266" t="s">
        <v>911</v>
      </c>
      <c r="I344" s="267">
        <f t="shared" si="5"/>
        <v>1489</v>
      </c>
      <c r="J344" s="267">
        <v>1488.5</v>
      </c>
      <c r="K344" s="266">
        <v>351.54</v>
      </c>
      <c r="L344" s="266">
        <v>294.83999999999997</v>
      </c>
      <c r="M344" s="266">
        <v>56.71</v>
      </c>
      <c r="N344" s="267">
        <v>1136.95</v>
      </c>
    </row>
    <row r="345" spans="1:14" ht="19.899999999999999" customHeight="1">
      <c r="A345" s="253" t="s">
        <v>599</v>
      </c>
      <c r="B345" s="264">
        <v>2240102</v>
      </c>
      <c r="C345" s="251" t="s">
        <v>677</v>
      </c>
      <c r="D345" s="371">
        <v>11</v>
      </c>
      <c r="G345" s="262">
        <v>2240101</v>
      </c>
      <c r="H345" s="262" t="s">
        <v>676</v>
      </c>
      <c r="I345" s="263">
        <f t="shared" si="5"/>
        <v>343</v>
      </c>
      <c r="J345" s="262">
        <v>343.18</v>
      </c>
      <c r="K345" s="262">
        <v>343.18</v>
      </c>
      <c r="L345" s="262">
        <v>286.60000000000002</v>
      </c>
      <c r="M345" s="262">
        <v>56.58</v>
      </c>
      <c r="N345" s="262"/>
    </row>
    <row r="346" spans="1:14" ht="19.899999999999999" customHeight="1">
      <c r="A346" s="253" t="s">
        <v>600</v>
      </c>
      <c r="B346" s="264">
        <v>2240108</v>
      </c>
      <c r="C346" s="251" t="s">
        <v>912</v>
      </c>
      <c r="D346" s="371">
        <v>366</v>
      </c>
      <c r="G346" s="262">
        <v>2240102</v>
      </c>
      <c r="H346" s="262" t="s">
        <v>677</v>
      </c>
      <c r="I346" s="263">
        <f t="shared" si="5"/>
        <v>11</v>
      </c>
      <c r="J346" s="262">
        <v>11.4</v>
      </c>
      <c r="K346" s="262"/>
      <c r="L346" s="262"/>
      <c r="M346" s="262"/>
      <c r="N346" s="262">
        <v>11.4</v>
      </c>
    </row>
    <row r="347" spans="1:14" ht="19.899999999999999" customHeight="1">
      <c r="A347" s="253" t="s">
        <v>601</v>
      </c>
      <c r="B347" s="264">
        <v>2240150</v>
      </c>
      <c r="C347" s="251" t="s">
        <v>682</v>
      </c>
      <c r="D347" s="371">
        <v>8</v>
      </c>
      <c r="G347" s="262">
        <v>2240108</v>
      </c>
      <c r="H347" s="262" t="s">
        <v>912</v>
      </c>
      <c r="I347" s="263">
        <f t="shared" si="5"/>
        <v>1126</v>
      </c>
      <c r="J347" s="263">
        <v>1125.55</v>
      </c>
      <c r="K347" s="262"/>
      <c r="L347" s="262"/>
      <c r="M347" s="262"/>
      <c r="N347" s="263">
        <v>1125.55</v>
      </c>
    </row>
    <row r="348" spans="1:14" ht="19.899999999999999" customHeight="1">
      <c r="A348" s="253" t="s">
        <v>602</v>
      </c>
      <c r="B348" s="265">
        <v>22402</v>
      </c>
      <c r="C348" s="252" t="s">
        <v>913</v>
      </c>
      <c r="D348" s="370">
        <v>348</v>
      </c>
      <c r="G348" s="262">
        <v>2240150</v>
      </c>
      <c r="H348" s="262" t="s">
        <v>682</v>
      </c>
      <c r="I348" s="263">
        <f t="shared" si="5"/>
        <v>8</v>
      </c>
      <c r="J348" s="262">
        <v>8.36</v>
      </c>
      <c r="K348" s="262">
        <v>8.36</v>
      </c>
      <c r="L348" s="262">
        <v>8.24</v>
      </c>
      <c r="M348" s="262">
        <v>0.13</v>
      </c>
      <c r="N348" s="262"/>
    </row>
    <row r="349" spans="1:14" s="268" customFormat="1" ht="19.899999999999999" customHeight="1">
      <c r="A349" s="253" t="s">
        <v>603</v>
      </c>
      <c r="B349" s="264">
        <v>2240201</v>
      </c>
      <c r="C349" s="251" t="s">
        <v>676</v>
      </c>
      <c r="D349" s="371">
        <v>348</v>
      </c>
      <c r="G349" s="266">
        <v>22402</v>
      </c>
      <c r="H349" s="266" t="s">
        <v>913</v>
      </c>
      <c r="I349" s="267">
        <f t="shared" si="5"/>
        <v>348</v>
      </c>
      <c r="J349" s="266">
        <v>347.5</v>
      </c>
      <c r="K349" s="266"/>
      <c r="L349" s="266"/>
      <c r="M349" s="266"/>
      <c r="N349" s="266">
        <v>347.5</v>
      </c>
    </row>
    <row r="350" spans="1:14" ht="19.899999999999999" customHeight="1">
      <c r="A350" s="253" t="s">
        <v>604</v>
      </c>
      <c r="B350" s="265">
        <v>22404</v>
      </c>
      <c r="C350" s="252" t="s">
        <v>914</v>
      </c>
      <c r="D350" s="370">
        <f>SUM(D351:D353)</f>
        <v>320</v>
      </c>
      <c r="G350" s="262">
        <v>2240201</v>
      </c>
      <c r="H350" s="262" t="s">
        <v>676</v>
      </c>
      <c r="I350" s="263">
        <f t="shared" si="5"/>
        <v>348</v>
      </c>
      <c r="J350" s="262">
        <v>347.5</v>
      </c>
      <c r="K350" s="262"/>
      <c r="L350" s="262"/>
      <c r="M350" s="262"/>
      <c r="N350" s="262">
        <v>347.5</v>
      </c>
    </row>
    <row r="351" spans="1:14" s="268" customFormat="1" ht="19.899999999999999" customHeight="1">
      <c r="A351" s="253" t="s">
        <v>605</v>
      </c>
      <c r="B351" s="264">
        <v>2240401</v>
      </c>
      <c r="C351" s="251" t="s">
        <v>676</v>
      </c>
      <c r="D351" s="371">
        <v>63</v>
      </c>
      <c r="G351" s="266">
        <v>22404</v>
      </c>
      <c r="H351" s="266" t="s">
        <v>914</v>
      </c>
      <c r="I351" s="267">
        <f t="shared" si="5"/>
        <v>361</v>
      </c>
      <c r="J351" s="266">
        <v>360.53</v>
      </c>
      <c r="K351" s="266">
        <v>236.37</v>
      </c>
      <c r="L351" s="266">
        <v>205.83</v>
      </c>
      <c r="M351" s="266">
        <v>30.55</v>
      </c>
      <c r="N351" s="266">
        <v>124.15</v>
      </c>
    </row>
    <row r="352" spans="1:14" ht="19.899999999999999" customHeight="1">
      <c r="A352" s="253" t="s">
        <v>945</v>
      </c>
      <c r="B352" s="264">
        <v>2240404</v>
      </c>
      <c r="C352" s="251" t="s">
        <v>915</v>
      </c>
      <c r="D352" s="371">
        <v>84</v>
      </c>
      <c r="G352" s="262">
        <v>2240401</v>
      </c>
      <c r="H352" s="262" t="s">
        <v>676</v>
      </c>
      <c r="I352" s="263">
        <f t="shared" si="5"/>
        <v>63</v>
      </c>
      <c r="J352" s="262">
        <v>63.33</v>
      </c>
      <c r="K352" s="262">
        <v>63.33</v>
      </c>
      <c r="L352" s="262">
        <v>45.58</v>
      </c>
      <c r="M352" s="262">
        <v>17.75</v>
      </c>
      <c r="N352" s="262"/>
    </row>
    <row r="353" spans="1:14" ht="19.899999999999999" customHeight="1">
      <c r="A353" s="253" t="s">
        <v>946</v>
      </c>
      <c r="B353" s="264">
        <v>2240450</v>
      </c>
      <c r="C353" s="251" t="s">
        <v>682</v>
      </c>
      <c r="D353" s="371">
        <v>173</v>
      </c>
      <c r="G353" s="262">
        <v>2240404</v>
      </c>
      <c r="H353" s="262" t="s">
        <v>915</v>
      </c>
      <c r="I353" s="263">
        <f t="shared" si="5"/>
        <v>124</v>
      </c>
      <c r="J353" s="262">
        <v>124.15</v>
      </c>
      <c r="K353" s="262"/>
      <c r="L353" s="262"/>
      <c r="M353" s="262"/>
      <c r="N353" s="262">
        <v>124.15</v>
      </c>
    </row>
    <row r="354" spans="1:14" ht="19.899999999999999" customHeight="1">
      <c r="A354" s="253" t="s">
        <v>947</v>
      </c>
      <c r="B354" s="265">
        <v>22406</v>
      </c>
      <c r="C354" s="252" t="s">
        <v>916</v>
      </c>
      <c r="D354" s="370">
        <v>16</v>
      </c>
      <c r="G354" s="262">
        <v>2240450</v>
      </c>
      <c r="H354" s="262" t="s">
        <v>682</v>
      </c>
      <c r="I354" s="263">
        <f t="shared" si="5"/>
        <v>173</v>
      </c>
      <c r="J354" s="262">
        <v>173.04</v>
      </c>
      <c r="K354" s="262">
        <v>173.04</v>
      </c>
      <c r="L354" s="262">
        <v>160.25</v>
      </c>
      <c r="M354" s="262">
        <v>12.8</v>
      </c>
      <c r="N354" s="262"/>
    </row>
    <row r="355" spans="1:14" s="268" customFormat="1" ht="19.899999999999999" customHeight="1">
      <c r="A355" s="253" t="s">
        <v>948</v>
      </c>
      <c r="B355" s="264">
        <v>2240601</v>
      </c>
      <c r="C355" s="251" t="s">
        <v>917</v>
      </c>
      <c r="D355" s="371">
        <v>16</v>
      </c>
      <c r="G355" s="266">
        <v>22406</v>
      </c>
      <c r="H355" s="266" t="s">
        <v>916</v>
      </c>
      <c r="I355" s="267">
        <f t="shared" si="5"/>
        <v>16</v>
      </c>
      <c r="J355" s="266">
        <v>16.36</v>
      </c>
      <c r="K355" s="266"/>
      <c r="L355" s="266"/>
      <c r="M355" s="266"/>
      <c r="N355" s="266">
        <v>16.36</v>
      </c>
    </row>
    <row r="356" spans="1:14" ht="19.899999999999999" customHeight="1">
      <c r="A356" s="253" t="s">
        <v>949</v>
      </c>
      <c r="B356" s="265">
        <v>22499</v>
      </c>
      <c r="C356" s="252" t="s">
        <v>918</v>
      </c>
      <c r="D356" s="370">
        <f>SUM(D357)</f>
        <v>123</v>
      </c>
      <c r="G356" s="262">
        <v>2240601</v>
      </c>
      <c r="H356" s="262" t="s">
        <v>917</v>
      </c>
      <c r="I356" s="263">
        <f t="shared" si="5"/>
        <v>16</v>
      </c>
      <c r="J356" s="262">
        <v>16.36</v>
      </c>
      <c r="K356" s="262"/>
      <c r="L356" s="262"/>
      <c r="M356" s="262"/>
      <c r="N356" s="262">
        <v>16.36</v>
      </c>
    </row>
    <row r="357" spans="1:14" s="268" customFormat="1" ht="19.899999999999999" customHeight="1">
      <c r="A357" s="253" t="s">
        <v>950</v>
      </c>
      <c r="B357" s="264">
        <v>2249999</v>
      </c>
      <c r="C357" s="251" t="s">
        <v>919</v>
      </c>
      <c r="D357" s="371">
        <v>123</v>
      </c>
      <c r="G357" s="266">
        <v>22499</v>
      </c>
      <c r="H357" s="266" t="s">
        <v>918</v>
      </c>
      <c r="I357" s="267">
        <f t="shared" si="5"/>
        <v>323</v>
      </c>
      <c r="J357" s="266">
        <v>323</v>
      </c>
      <c r="K357" s="266"/>
      <c r="L357" s="266"/>
      <c r="M357" s="266"/>
      <c r="N357" s="266">
        <v>323</v>
      </c>
    </row>
    <row r="358" spans="1:14" ht="19.899999999999999" customHeight="1">
      <c r="A358" s="253" t="s">
        <v>951</v>
      </c>
      <c r="B358" s="264">
        <v>227</v>
      </c>
      <c r="C358" s="252" t="s">
        <v>940</v>
      </c>
      <c r="D358" s="370">
        <v>1500</v>
      </c>
      <c r="G358" s="262">
        <v>2249999</v>
      </c>
      <c r="H358" s="262" t="s">
        <v>919</v>
      </c>
      <c r="I358" s="263">
        <f t="shared" si="5"/>
        <v>323</v>
      </c>
      <c r="J358" s="262">
        <v>323</v>
      </c>
      <c r="K358" s="262"/>
      <c r="L358" s="262"/>
      <c r="M358" s="262"/>
      <c r="N358" s="262">
        <v>323</v>
      </c>
    </row>
    <row r="359" spans="1:14" ht="19.899999999999999" customHeight="1">
      <c r="A359" s="253" t="s">
        <v>952</v>
      </c>
      <c r="B359" s="264">
        <v>22799</v>
      </c>
      <c r="C359" s="252" t="s">
        <v>497</v>
      </c>
      <c r="D359" s="370">
        <v>1500</v>
      </c>
    </row>
    <row r="360" spans="1:14" ht="19.899999999999999" customHeight="1">
      <c r="A360" s="253" t="s">
        <v>953</v>
      </c>
      <c r="B360" s="264">
        <v>2279999</v>
      </c>
      <c r="C360" s="251" t="s">
        <v>499</v>
      </c>
      <c r="D360" s="371">
        <v>1500</v>
      </c>
    </row>
    <row r="361" spans="1:14" ht="19.899999999999999" customHeight="1">
      <c r="A361" s="253" t="s">
        <v>954</v>
      </c>
      <c r="B361" s="264">
        <v>232</v>
      </c>
      <c r="C361" s="252" t="s">
        <v>941</v>
      </c>
      <c r="D361" s="370">
        <v>5600</v>
      </c>
    </row>
    <row r="362" spans="1:14" ht="19.899999999999999" customHeight="1">
      <c r="A362" s="253" t="s">
        <v>955</v>
      </c>
      <c r="B362" s="264">
        <v>23203</v>
      </c>
      <c r="C362" s="252" t="s">
        <v>504</v>
      </c>
      <c r="D362" s="370">
        <v>5600</v>
      </c>
    </row>
    <row r="363" spans="1:14" ht="19.899999999999999" customHeight="1">
      <c r="A363" s="253" t="s">
        <v>956</v>
      </c>
      <c r="B363" s="264">
        <v>2320301</v>
      </c>
      <c r="C363" s="251" t="s">
        <v>506</v>
      </c>
      <c r="D363" s="371">
        <v>5600</v>
      </c>
    </row>
    <row r="364" spans="1:14" ht="19.899999999999999" customHeight="1">
      <c r="A364" s="253" t="s">
        <v>957</v>
      </c>
      <c r="B364" s="264">
        <v>233</v>
      </c>
      <c r="C364" s="269" t="s">
        <v>507</v>
      </c>
      <c r="D364" s="372">
        <f>SUM(D6,D105,D129,D141,D147,D163,D217,D255,D260,D273,D308,D315,D318,D322,D331,D339,D342,D358,D361)</f>
        <v>129820</v>
      </c>
    </row>
    <row r="365" spans="1:14" ht="22.9" customHeight="1"/>
  </sheetData>
  <autoFilter ref="A5:D364">
    <filterColumn colId="1"/>
  </autoFilter>
  <mergeCells count="5">
    <mergeCell ref="C2:D2"/>
    <mergeCell ref="A4:A5"/>
    <mergeCell ref="B4:B5"/>
    <mergeCell ref="C4:C5"/>
    <mergeCell ref="D4:D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showGridLines="0" showZeros="0" workbookViewId="0">
      <selection activeCell="C7" sqref="C7"/>
    </sheetView>
  </sheetViews>
  <sheetFormatPr defaultColWidth="9.125" defaultRowHeight="14.25"/>
  <cols>
    <col min="1" max="1" width="24.875" style="25" customWidth="1"/>
    <col min="2" max="2" width="19.875" style="26" customWidth="1"/>
    <col min="3" max="3" width="27.125" style="25" customWidth="1"/>
    <col min="4" max="4" width="17.125" style="26" customWidth="1"/>
    <col min="5" max="16384" width="9.125" style="25"/>
  </cols>
  <sheetData>
    <row r="1" spans="1:4" s="23" customFormat="1">
      <c r="A1" s="73" t="s">
        <v>613</v>
      </c>
      <c r="B1" s="29"/>
      <c r="D1" s="29"/>
    </row>
    <row r="2" spans="1:4" ht="36.75" customHeight="1">
      <c r="A2" s="402" t="s">
        <v>976</v>
      </c>
      <c r="B2" s="402"/>
      <c r="C2" s="402"/>
      <c r="D2" s="402"/>
    </row>
    <row r="3" spans="1:4" ht="16.899999999999999" customHeight="1">
      <c r="A3" s="403" t="s">
        <v>0</v>
      </c>
      <c r="B3" s="403"/>
      <c r="C3" s="403"/>
      <c r="D3" s="403"/>
    </row>
    <row r="4" spans="1:4" ht="28.5" customHeight="1">
      <c r="A4" s="409" t="s">
        <v>557</v>
      </c>
      <c r="B4" s="451" t="s">
        <v>181</v>
      </c>
      <c r="C4" s="409" t="s">
        <v>557</v>
      </c>
      <c r="D4" s="454" t="s">
        <v>181</v>
      </c>
    </row>
    <row r="5" spans="1:4" ht="21.75" customHeight="1">
      <c r="A5" s="410"/>
      <c r="B5" s="452"/>
      <c r="C5" s="410"/>
      <c r="D5" s="454"/>
    </row>
    <row r="6" spans="1:4" ht="18.75" hidden="1" customHeight="1">
      <c r="A6" s="411"/>
      <c r="B6" s="453"/>
      <c r="C6" s="411"/>
      <c r="D6" s="454"/>
    </row>
    <row r="7" spans="1:4" ht="36.75" customHeight="1">
      <c r="A7" s="97" t="s">
        <v>35</v>
      </c>
      <c r="B7" s="305">
        <f>'2023年公共收入预算表'!C29</f>
        <v>83600</v>
      </c>
      <c r="C7" s="35" t="s">
        <v>36</v>
      </c>
      <c r="D7" s="374">
        <f>'2023年公共支出预算表'!D364</f>
        <v>129820</v>
      </c>
    </row>
    <row r="8" spans="1:4" ht="36.75" customHeight="1">
      <c r="A8" s="97" t="s">
        <v>37</v>
      </c>
      <c r="B8" s="305">
        <f>SUM(B9:B11)</f>
        <v>59861</v>
      </c>
      <c r="C8" s="98" t="s">
        <v>508</v>
      </c>
      <c r="D8" s="305"/>
    </row>
    <row r="9" spans="1:4" ht="36.75" customHeight="1">
      <c r="A9" s="97" t="s">
        <v>39</v>
      </c>
      <c r="B9" s="307">
        <v>9083</v>
      </c>
      <c r="C9" s="97"/>
      <c r="D9" s="305"/>
    </row>
    <row r="10" spans="1:4" ht="36.75" customHeight="1">
      <c r="A10" s="97" t="s">
        <v>41</v>
      </c>
      <c r="B10" s="307">
        <v>50778</v>
      </c>
      <c r="C10" s="99"/>
      <c r="D10" s="305"/>
    </row>
    <row r="11" spans="1:4" ht="36.75" customHeight="1">
      <c r="A11" s="97" t="s">
        <v>43</v>
      </c>
      <c r="B11" s="309"/>
      <c r="C11" s="99"/>
      <c r="D11" s="307"/>
    </row>
    <row r="12" spans="1:4" ht="36.75" customHeight="1">
      <c r="A12" s="99"/>
      <c r="B12" s="307"/>
      <c r="C12" s="100"/>
      <c r="D12" s="307"/>
    </row>
    <row r="13" spans="1:4" ht="36.75" customHeight="1">
      <c r="A13" s="97" t="s">
        <v>46</v>
      </c>
      <c r="B13" s="305"/>
      <c r="C13" s="100" t="s">
        <v>509</v>
      </c>
      <c r="D13" s="305">
        <f>SUM(D14:D15)</f>
        <v>12925</v>
      </c>
    </row>
    <row r="14" spans="1:4" ht="36.75" customHeight="1">
      <c r="A14" s="97" t="s">
        <v>47</v>
      </c>
      <c r="B14" s="305">
        <v>1425</v>
      </c>
      <c r="C14" s="101" t="s">
        <v>510</v>
      </c>
      <c r="D14" s="307">
        <v>12925</v>
      </c>
    </row>
    <row r="15" spans="1:4" ht="36.75" customHeight="1">
      <c r="A15" s="97" t="s">
        <v>49</v>
      </c>
      <c r="B15" s="305">
        <f>SUM(B16:B17)</f>
        <v>1200</v>
      </c>
      <c r="C15" s="101"/>
      <c r="D15" s="307"/>
    </row>
    <row r="16" spans="1:4" ht="36.75" customHeight="1">
      <c r="A16" s="99" t="s">
        <v>511</v>
      </c>
      <c r="B16" s="307">
        <v>1200</v>
      </c>
      <c r="C16" s="98" t="s">
        <v>40</v>
      </c>
      <c r="D16" s="312">
        <f>SUM(D17)</f>
        <v>3341</v>
      </c>
    </row>
    <row r="17" spans="1:4" ht="36.75" customHeight="1">
      <c r="A17" s="99"/>
      <c r="B17" s="307"/>
      <c r="C17" s="104" t="s">
        <v>42</v>
      </c>
      <c r="D17" s="307">
        <v>3341</v>
      </c>
    </row>
    <row r="18" spans="1:4" ht="36.75" customHeight="1">
      <c r="A18" s="105"/>
      <c r="B18" s="373"/>
      <c r="C18" s="107"/>
      <c r="D18" s="311"/>
    </row>
    <row r="19" spans="1:4" ht="36.75" customHeight="1">
      <c r="A19" s="108"/>
      <c r="B19" s="307"/>
      <c r="C19" s="107"/>
      <c r="D19" s="375"/>
    </row>
    <row r="20" spans="1:4" ht="36.75" customHeight="1">
      <c r="A20" s="108" t="s">
        <v>53</v>
      </c>
      <c r="B20" s="305">
        <f>SUM(B7,B8,B14,B16)</f>
        <v>146086</v>
      </c>
      <c r="C20" s="43" t="s">
        <v>54</v>
      </c>
      <c r="D20" s="312">
        <f>SUM(D7,D8,D13,D16)</f>
        <v>146086</v>
      </c>
    </row>
  </sheetData>
  <mergeCells count="6">
    <mergeCell ref="A2:D2"/>
    <mergeCell ref="A3:D3"/>
    <mergeCell ref="A4:A6"/>
    <mergeCell ref="C4:C6"/>
    <mergeCell ref="B4:B6"/>
    <mergeCell ref="D4:D6"/>
  </mergeCells>
  <phoneticPr fontId="75" type="noConversion"/>
  <printOptions horizontalCentered="1"/>
  <pageMargins left="0.78740157480314965" right="0.78740157480314965" top="0.78740157480314965" bottom="0.78740157480314965" header="0" footer="0"/>
  <pageSetup paperSize="9" scale="97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workbookViewId="0">
      <selection activeCell="B9" sqref="B9"/>
    </sheetView>
  </sheetViews>
  <sheetFormatPr defaultColWidth="45.5" defaultRowHeight="14.25"/>
  <cols>
    <col min="1" max="1" width="44.25" style="85" customWidth="1"/>
    <col min="2" max="2" width="51.75" style="75" customWidth="1"/>
    <col min="3" max="256" width="45.5" style="71"/>
    <col min="257" max="257" width="41.375" style="71" customWidth="1"/>
    <col min="258" max="258" width="52.5" style="71" customWidth="1"/>
    <col min="259" max="512" width="45.5" style="71"/>
    <col min="513" max="513" width="41.375" style="71" customWidth="1"/>
    <col min="514" max="514" width="52.5" style="71" customWidth="1"/>
    <col min="515" max="768" width="45.5" style="71"/>
    <col min="769" max="769" width="41.375" style="71" customWidth="1"/>
    <col min="770" max="770" width="52.5" style="71" customWidth="1"/>
    <col min="771" max="1024" width="45.5" style="71"/>
    <col min="1025" max="1025" width="41.375" style="71" customWidth="1"/>
    <col min="1026" max="1026" width="52.5" style="71" customWidth="1"/>
    <col min="1027" max="1280" width="45.5" style="71"/>
    <col min="1281" max="1281" width="41.375" style="71" customWidth="1"/>
    <col min="1282" max="1282" width="52.5" style="71" customWidth="1"/>
    <col min="1283" max="1536" width="45.5" style="71"/>
    <col min="1537" max="1537" width="41.375" style="71" customWidth="1"/>
    <col min="1538" max="1538" width="52.5" style="71" customWidth="1"/>
    <col min="1539" max="1792" width="45.5" style="71"/>
    <col min="1793" max="1793" width="41.375" style="71" customWidth="1"/>
    <col min="1794" max="1794" width="52.5" style="71" customWidth="1"/>
    <col min="1795" max="2048" width="45.5" style="71"/>
    <col min="2049" max="2049" width="41.375" style="71" customWidth="1"/>
    <col min="2050" max="2050" width="52.5" style="71" customWidth="1"/>
    <col min="2051" max="2304" width="45.5" style="71"/>
    <col min="2305" max="2305" width="41.375" style="71" customWidth="1"/>
    <col min="2306" max="2306" width="52.5" style="71" customWidth="1"/>
    <col min="2307" max="2560" width="45.5" style="71"/>
    <col min="2561" max="2561" width="41.375" style="71" customWidth="1"/>
    <col min="2562" max="2562" width="52.5" style="71" customWidth="1"/>
    <col min="2563" max="2816" width="45.5" style="71"/>
    <col min="2817" max="2817" width="41.375" style="71" customWidth="1"/>
    <col min="2818" max="2818" width="52.5" style="71" customWidth="1"/>
    <col min="2819" max="3072" width="45.5" style="71"/>
    <col min="3073" max="3073" width="41.375" style="71" customWidth="1"/>
    <col min="3074" max="3074" width="52.5" style="71" customWidth="1"/>
    <col min="3075" max="3328" width="45.5" style="71"/>
    <col min="3329" max="3329" width="41.375" style="71" customWidth="1"/>
    <col min="3330" max="3330" width="52.5" style="71" customWidth="1"/>
    <col min="3331" max="3584" width="45.5" style="71"/>
    <col min="3585" max="3585" width="41.375" style="71" customWidth="1"/>
    <col min="3586" max="3586" width="52.5" style="71" customWidth="1"/>
    <col min="3587" max="3840" width="45.5" style="71"/>
    <col min="3841" max="3841" width="41.375" style="71" customWidth="1"/>
    <col min="3842" max="3842" width="52.5" style="71" customWidth="1"/>
    <col min="3843" max="4096" width="45.5" style="71"/>
    <col min="4097" max="4097" width="41.375" style="71" customWidth="1"/>
    <col min="4098" max="4098" width="52.5" style="71" customWidth="1"/>
    <col min="4099" max="4352" width="45.5" style="71"/>
    <col min="4353" max="4353" width="41.375" style="71" customWidth="1"/>
    <col min="4354" max="4354" width="52.5" style="71" customWidth="1"/>
    <col min="4355" max="4608" width="45.5" style="71"/>
    <col min="4609" max="4609" width="41.375" style="71" customWidth="1"/>
    <col min="4610" max="4610" width="52.5" style="71" customWidth="1"/>
    <col min="4611" max="4864" width="45.5" style="71"/>
    <col min="4865" max="4865" width="41.375" style="71" customWidth="1"/>
    <col min="4866" max="4866" width="52.5" style="71" customWidth="1"/>
    <col min="4867" max="5120" width="45.5" style="71"/>
    <col min="5121" max="5121" width="41.375" style="71" customWidth="1"/>
    <col min="5122" max="5122" width="52.5" style="71" customWidth="1"/>
    <col min="5123" max="5376" width="45.5" style="71"/>
    <col min="5377" max="5377" width="41.375" style="71" customWidth="1"/>
    <col min="5378" max="5378" width="52.5" style="71" customWidth="1"/>
    <col min="5379" max="5632" width="45.5" style="71"/>
    <col min="5633" max="5633" width="41.375" style="71" customWidth="1"/>
    <col min="5634" max="5634" width="52.5" style="71" customWidth="1"/>
    <col min="5635" max="5888" width="45.5" style="71"/>
    <col min="5889" max="5889" width="41.375" style="71" customWidth="1"/>
    <col min="5890" max="5890" width="52.5" style="71" customWidth="1"/>
    <col min="5891" max="6144" width="45.5" style="71"/>
    <col min="6145" max="6145" width="41.375" style="71" customWidth="1"/>
    <col min="6146" max="6146" width="52.5" style="71" customWidth="1"/>
    <col min="6147" max="6400" width="45.5" style="71"/>
    <col min="6401" max="6401" width="41.375" style="71" customWidth="1"/>
    <col min="6402" max="6402" width="52.5" style="71" customWidth="1"/>
    <col min="6403" max="6656" width="45.5" style="71"/>
    <col min="6657" max="6657" width="41.375" style="71" customWidth="1"/>
    <col min="6658" max="6658" width="52.5" style="71" customWidth="1"/>
    <col min="6659" max="6912" width="45.5" style="71"/>
    <col min="6913" max="6913" width="41.375" style="71" customWidth="1"/>
    <col min="6914" max="6914" width="52.5" style="71" customWidth="1"/>
    <col min="6915" max="7168" width="45.5" style="71"/>
    <col min="7169" max="7169" width="41.375" style="71" customWidth="1"/>
    <col min="7170" max="7170" width="52.5" style="71" customWidth="1"/>
    <col min="7171" max="7424" width="45.5" style="71"/>
    <col min="7425" max="7425" width="41.375" style="71" customWidth="1"/>
    <col min="7426" max="7426" width="52.5" style="71" customWidth="1"/>
    <col min="7427" max="7680" width="45.5" style="71"/>
    <col min="7681" max="7681" width="41.375" style="71" customWidth="1"/>
    <col min="7682" max="7682" width="52.5" style="71" customWidth="1"/>
    <col min="7683" max="7936" width="45.5" style="71"/>
    <col min="7937" max="7937" width="41.375" style="71" customWidth="1"/>
    <col min="7938" max="7938" width="52.5" style="71" customWidth="1"/>
    <col min="7939" max="8192" width="45.5" style="71"/>
    <col min="8193" max="8193" width="41.375" style="71" customWidth="1"/>
    <col min="8194" max="8194" width="52.5" style="71" customWidth="1"/>
    <col min="8195" max="8448" width="45.5" style="71"/>
    <col min="8449" max="8449" width="41.375" style="71" customWidth="1"/>
    <col min="8450" max="8450" width="52.5" style="71" customWidth="1"/>
    <col min="8451" max="8704" width="45.5" style="71"/>
    <col min="8705" max="8705" width="41.375" style="71" customWidth="1"/>
    <col min="8706" max="8706" width="52.5" style="71" customWidth="1"/>
    <col min="8707" max="8960" width="45.5" style="71"/>
    <col min="8961" max="8961" width="41.375" style="71" customWidth="1"/>
    <col min="8962" max="8962" width="52.5" style="71" customWidth="1"/>
    <col min="8963" max="9216" width="45.5" style="71"/>
    <col min="9217" max="9217" width="41.375" style="71" customWidth="1"/>
    <col min="9218" max="9218" width="52.5" style="71" customWidth="1"/>
    <col min="9219" max="9472" width="45.5" style="71"/>
    <col min="9473" max="9473" width="41.375" style="71" customWidth="1"/>
    <col min="9474" max="9474" width="52.5" style="71" customWidth="1"/>
    <col min="9475" max="9728" width="45.5" style="71"/>
    <col min="9729" max="9729" width="41.375" style="71" customWidth="1"/>
    <col min="9730" max="9730" width="52.5" style="71" customWidth="1"/>
    <col min="9731" max="9984" width="45.5" style="71"/>
    <col min="9985" max="9985" width="41.375" style="71" customWidth="1"/>
    <col min="9986" max="9986" width="52.5" style="71" customWidth="1"/>
    <col min="9987" max="10240" width="45.5" style="71"/>
    <col min="10241" max="10241" width="41.375" style="71" customWidth="1"/>
    <col min="10242" max="10242" width="52.5" style="71" customWidth="1"/>
    <col min="10243" max="10496" width="45.5" style="71"/>
    <col min="10497" max="10497" width="41.375" style="71" customWidth="1"/>
    <col min="10498" max="10498" width="52.5" style="71" customWidth="1"/>
    <col min="10499" max="10752" width="45.5" style="71"/>
    <col min="10753" max="10753" width="41.375" style="71" customWidth="1"/>
    <col min="10754" max="10754" width="52.5" style="71" customWidth="1"/>
    <col min="10755" max="11008" width="45.5" style="71"/>
    <col min="11009" max="11009" width="41.375" style="71" customWidth="1"/>
    <col min="11010" max="11010" width="52.5" style="71" customWidth="1"/>
    <col min="11011" max="11264" width="45.5" style="71"/>
    <col min="11265" max="11265" width="41.375" style="71" customWidth="1"/>
    <col min="11266" max="11266" width="52.5" style="71" customWidth="1"/>
    <col min="11267" max="11520" width="45.5" style="71"/>
    <col min="11521" max="11521" width="41.375" style="71" customWidth="1"/>
    <col min="11522" max="11522" width="52.5" style="71" customWidth="1"/>
    <col min="11523" max="11776" width="45.5" style="71"/>
    <col min="11777" max="11777" width="41.375" style="71" customWidth="1"/>
    <col min="11778" max="11778" width="52.5" style="71" customWidth="1"/>
    <col min="11779" max="12032" width="45.5" style="71"/>
    <col min="12033" max="12033" width="41.375" style="71" customWidth="1"/>
    <col min="12034" max="12034" width="52.5" style="71" customWidth="1"/>
    <col min="12035" max="12288" width="45.5" style="71"/>
    <col min="12289" max="12289" width="41.375" style="71" customWidth="1"/>
    <col min="12290" max="12290" width="52.5" style="71" customWidth="1"/>
    <col min="12291" max="12544" width="45.5" style="71"/>
    <col min="12545" max="12545" width="41.375" style="71" customWidth="1"/>
    <col min="12546" max="12546" width="52.5" style="71" customWidth="1"/>
    <col min="12547" max="12800" width="45.5" style="71"/>
    <col min="12801" max="12801" width="41.375" style="71" customWidth="1"/>
    <col min="12802" max="12802" width="52.5" style="71" customWidth="1"/>
    <col min="12803" max="13056" width="45.5" style="71"/>
    <col min="13057" max="13057" width="41.375" style="71" customWidth="1"/>
    <col min="13058" max="13058" width="52.5" style="71" customWidth="1"/>
    <col min="13059" max="13312" width="45.5" style="71"/>
    <col min="13313" max="13313" width="41.375" style="71" customWidth="1"/>
    <col min="13314" max="13314" width="52.5" style="71" customWidth="1"/>
    <col min="13315" max="13568" width="45.5" style="71"/>
    <col min="13569" max="13569" width="41.375" style="71" customWidth="1"/>
    <col min="13570" max="13570" width="52.5" style="71" customWidth="1"/>
    <col min="13571" max="13824" width="45.5" style="71"/>
    <col min="13825" max="13825" width="41.375" style="71" customWidth="1"/>
    <col min="13826" max="13826" width="52.5" style="71" customWidth="1"/>
    <col min="13827" max="14080" width="45.5" style="71"/>
    <col min="14081" max="14081" width="41.375" style="71" customWidth="1"/>
    <col min="14082" max="14082" width="52.5" style="71" customWidth="1"/>
    <col min="14083" max="14336" width="45.5" style="71"/>
    <col min="14337" max="14337" width="41.375" style="71" customWidth="1"/>
    <col min="14338" max="14338" width="52.5" style="71" customWidth="1"/>
    <col min="14339" max="14592" width="45.5" style="71"/>
    <col min="14593" max="14593" width="41.375" style="71" customWidth="1"/>
    <col min="14594" max="14594" width="52.5" style="71" customWidth="1"/>
    <col min="14595" max="14848" width="45.5" style="71"/>
    <col min="14849" max="14849" width="41.375" style="71" customWidth="1"/>
    <col min="14850" max="14850" width="52.5" style="71" customWidth="1"/>
    <col min="14851" max="15104" width="45.5" style="71"/>
    <col min="15105" max="15105" width="41.375" style="71" customWidth="1"/>
    <col min="15106" max="15106" width="52.5" style="71" customWidth="1"/>
    <col min="15107" max="15360" width="45.5" style="71"/>
    <col min="15361" max="15361" width="41.375" style="71" customWidth="1"/>
    <col min="15362" max="15362" width="52.5" style="71" customWidth="1"/>
    <col min="15363" max="15616" width="45.5" style="71"/>
    <col min="15617" max="15617" width="41.375" style="71" customWidth="1"/>
    <col min="15618" max="15618" width="52.5" style="71" customWidth="1"/>
    <col min="15619" max="15872" width="45.5" style="71"/>
    <col min="15873" max="15873" width="41.375" style="71" customWidth="1"/>
    <col min="15874" max="15874" width="52.5" style="71" customWidth="1"/>
    <col min="15875" max="16128" width="45.5" style="71"/>
    <col min="16129" max="16129" width="41.375" style="71" customWidth="1"/>
    <col min="16130" max="16130" width="52.5" style="71" customWidth="1"/>
    <col min="16131" max="16384" width="45.5" style="71"/>
  </cols>
  <sheetData>
    <row r="1" spans="1:2" s="83" customFormat="1" ht="36" customHeight="1">
      <c r="A1" s="86" t="s">
        <v>1343</v>
      </c>
      <c r="B1" s="87"/>
    </row>
    <row r="2" spans="1:2" ht="27" customHeight="1">
      <c r="A2" s="455" t="s">
        <v>977</v>
      </c>
      <c r="B2" s="455"/>
    </row>
    <row r="3" spans="1:2" ht="33.6" customHeight="1">
      <c r="A3" s="88"/>
      <c r="B3" s="75" t="s">
        <v>0</v>
      </c>
    </row>
    <row r="4" spans="1:2" ht="28.9" customHeight="1">
      <c r="A4" s="76" t="s">
        <v>56</v>
      </c>
      <c r="B4" s="77" t="s">
        <v>181</v>
      </c>
    </row>
    <row r="5" spans="1:2" s="84" customFormat="1" ht="29.45" customHeight="1">
      <c r="A5" s="89" t="s">
        <v>37</v>
      </c>
      <c r="B5" s="376">
        <f>SUM(B6,B12)</f>
        <v>59861</v>
      </c>
    </row>
    <row r="6" spans="1:2" s="84" customFormat="1" ht="29.45" customHeight="1">
      <c r="A6" s="90" t="s">
        <v>39</v>
      </c>
      <c r="B6" s="376">
        <f>SUM(B7:B11)</f>
        <v>9083</v>
      </c>
    </row>
    <row r="7" spans="1:2" s="84" customFormat="1" ht="29.45" customHeight="1">
      <c r="A7" s="91" t="s">
        <v>58</v>
      </c>
      <c r="B7" s="377">
        <v>-1145</v>
      </c>
    </row>
    <row r="8" spans="1:2" s="84" customFormat="1" ht="29.45" customHeight="1">
      <c r="A8" s="92" t="s">
        <v>59</v>
      </c>
      <c r="B8" s="378">
        <v>192</v>
      </c>
    </row>
    <row r="9" spans="1:2" s="84" customFormat="1" ht="29.45" customHeight="1">
      <c r="A9" s="92" t="s">
        <v>57</v>
      </c>
      <c r="B9" s="378">
        <v>4184</v>
      </c>
    </row>
    <row r="10" spans="1:2" s="84" customFormat="1" ht="29.45" customHeight="1">
      <c r="A10" s="211" t="s">
        <v>562</v>
      </c>
      <c r="B10" s="319">
        <v>5186</v>
      </c>
    </row>
    <row r="11" spans="1:2" s="84" customFormat="1" ht="29.45" customHeight="1">
      <c r="A11" s="92" t="s">
        <v>60</v>
      </c>
      <c r="B11" s="378">
        <v>666</v>
      </c>
    </row>
    <row r="12" spans="1:2" s="84" customFormat="1" ht="29.45" customHeight="1">
      <c r="A12" s="89" t="s">
        <v>513</v>
      </c>
      <c r="B12" s="376">
        <f>SUM(B13:B19)</f>
        <v>50778</v>
      </c>
    </row>
    <row r="13" spans="1:2" s="84" customFormat="1" ht="29.45" customHeight="1">
      <c r="A13" s="93" t="s">
        <v>61</v>
      </c>
      <c r="B13" s="379">
        <v>28648</v>
      </c>
    </row>
    <row r="14" spans="1:2" s="84" customFormat="1" ht="29.45" customHeight="1">
      <c r="A14" s="93" t="s">
        <v>514</v>
      </c>
      <c r="B14" s="379">
        <v>3194</v>
      </c>
    </row>
    <row r="15" spans="1:2" s="84" customFormat="1" ht="29.45" customHeight="1">
      <c r="A15" s="93" t="s">
        <v>1390</v>
      </c>
      <c r="B15" s="379">
        <v>1876</v>
      </c>
    </row>
    <row r="16" spans="1:2" s="84" customFormat="1" ht="29.45" customHeight="1">
      <c r="A16" s="93" t="s">
        <v>606</v>
      </c>
      <c r="B16" s="379">
        <v>1488</v>
      </c>
    </row>
    <row r="17" spans="1:2" s="84" customFormat="1" ht="29.45" customHeight="1">
      <c r="A17" s="93" t="s">
        <v>1389</v>
      </c>
      <c r="B17" s="379">
        <v>2681</v>
      </c>
    </row>
    <row r="18" spans="1:2" s="84" customFormat="1" ht="29.45" customHeight="1">
      <c r="A18" s="93" t="s">
        <v>515</v>
      </c>
      <c r="B18" s="379">
        <v>4604</v>
      </c>
    </row>
    <row r="19" spans="1:2" ht="28.5" customHeight="1">
      <c r="A19" s="93" t="s">
        <v>516</v>
      </c>
      <c r="B19" s="379">
        <v>8287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59055118110236227" footer="0.15748031496062992"/>
  <pageSetup paperSize="9" scale="90" firstPageNumber="1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8"/>
  <sheetViews>
    <sheetView showZeros="0" workbookViewId="0">
      <pane xSplit="2" ySplit="5" topLeftCell="C416" activePane="bottomRight" state="frozen"/>
      <selection activeCell="A4" sqref="A4:A6"/>
      <selection pane="topRight" activeCell="A4" sqref="A4:A6"/>
      <selection pane="bottomLeft" activeCell="A4" sqref="A4:A6"/>
      <selection pane="bottomRight" activeCell="B438" sqref="B438"/>
    </sheetView>
  </sheetViews>
  <sheetFormatPr defaultColWidth="9" defaultRowHeight="18.75"/>
  <cols>
    <col min="1" max="1" width="9.125" style="47" hidden="1" customWidth="1"/>
    <col min="2" max="2" width="53.875" style="47" customWidth="1"/>
    <col min="3" max="3" width="35" style="180" customWidth="1"/>
    <col min="4" max="4" width="10.5" style="47" customWidth="1"/>
    <col min="5" max="16384" width="9" style="47"/>
  </cols>
  <sheetData>
    <row r="1" spans="1:3" s="44" customFormat="1" ht="29.25" customHeight="1">
      <c r="B1" s="44" t="s">
        <v>610</v>
      </c>
      <c r="C1" s="181"/>
    </row>
    <row r="2" spans="1:3" s="45" customFormat="1" ht="39.75" customHeight="1">
      <c r="B2" s="395" t="s">
        <v>963</v>
      </c>
      <c r="C2" s="396"/>
    </row>
    <row r="3" spans="1:3" ht="28.5" customHeight="1">
      <c r="B3" s="111"/>
      <c r="C3" s="182" t="s">
        <v>0</v>
      </c>
    </row>
    <row r="4" spans="1:3" s="46" customFormat="1" ht="20.25" customHeight="1">
      <c r="A4" s="397" t="s">
        <v>30</v>
      </c>
      <c r="B4" s="398" t="s">
        <v>31</v>
      </c>
      <c r="C4" s="400" t="s">
        <v>555</v>
      </c>
    </row>
    <row r="5" spans="1:3" s="46" customFormat="1" ht="20.25" customHeight="1">
      <c r="A5" s="397"/>
      <c r="B5" s="399"/>
      <c r="C5" s="401"/>
    </row>
    <row r="6" spans="1:3" s="110" customFormat="1" ht="19.5" customHeight="1">
      <c r="A6" s="273">
        <v>201</v>
      </c>
      <c r="B6" s="274" t="s">
        <v>1296</v>
      </c>
      <c r="C6" s="299">
        <v>23332</v>
      </c>
    </row>
    <row r="7" spans="1:3" s="110" customFormat="1" ht="19.5" customHeight="1">
      <c r="A7" s="273">
        <v>20101</v>
      </c>
      <c r="B7" s="274" t="s">
        <v>981</v>
      </c>
      <c r="C7" s="300">
        <v>949</v>
      </c>
    </row>
    <row r="8" spans="1:3" s="109" customFormat="1" ht="19.5" customHeight="1">
      <c r="A8" s="273">
        <v>2010101</v>
      </c>
      <c r="B8" s="275" t="s">
        <v>982</v>
      </c>
      <c r="C8" s="301">
        <v>853</v>
      </c>
    </row>
    <row r="9" spans="1:3" s="109" customFormat="1" ht="19.5" customHeight="1">
      <c r="A9" s="273">
        <v>2010102</v>
      </c>
      <c r="B9" s="275" t="s">
        <v>983</v>
      </c>
      <c r="C9" s="301">
        <v>29</v>
      </c>
    </row>
    <row r="10" spans="1:3" s="109" customFormat="1" ht="19.5" customHeight="1">
      <c r="A10" s="273">
        <v>2010103</v>
      </c>
      <c r="B10" s="275" t="s">
        <v>984</v>
      </c>
      <c r="C10" s="301">
        <v>4</v>
      </c>
    </row>
    <row r="11" spans="1:3" s="109" customFormat="1" ht="19.5" customHeight="1">
      <c r="A11" s="273">
        <v>2010104</v>
      </c>
      <c r="B11" s="275" t="s">
        <v>985</v>
      </c>
      <c r="C11" s="301">
        <v>43</v>
      </c>
    </row>
    <row r="12" spans="1:3" s="109" customFormat="1" ht="19.5" customHeight="1">
      <c r="A12" s="273">
        <v>2010107</v>
      </c>
      <c r="B12" s="275" t="s">
        <v>986</v>
      </c>
      <c r="C12" s="301">
        <v>3</v>
      </c>
    </row>
    <row r="13" spans="1:3" s="109" customFormat="1" ht="19.5" customHeight="1">
      <c r="A13" s="273">
        <v>2010108</v>
      </c>
      <c r="B13" s="275" t="s">
        <v>987</v>
      </c>
      <c r="C13" s="301">
        <v>11</v>
      </c>
    </row>
    <row r="14" spans="1:3" s="109" customFormat="1" ht="19.5" customHeight="1">
      <c r="A14" s="273">
        <v>2010150</v>
      </c>
      <c r="B14" s="275" t="s">
        <v>988</v>
      </c>
      <c r="C14" s="301">
        <v>5</v>
      </c>
    </row>
    <row r="15" spans="1:3" s="110" customFormat="1" ht="19.5" customHeight="1">
      <c r="A15" s="273">
        <v>2010199</v>
      </c>
      <c r="B15" s="275" t="s">
        <v>989</v>
      </c>
      <c r="C15" s="301">
        <v>1</v>
      </c>
    </row>
    <row r="16" spans="1:3" s="109" customFormat="1" ht="19.5" customHeight="1">
      <c r="A16" s="273">
        <v>20102</v>
      </c>
      <c r="B16" s="274" t="s">
        <v>990</v>
      </c>
      <c r="C16" s="299">
        <v>632</v>
      </c>
    </row>
    <row r="17" spans="1:3" s="109" customFormat="1" ht="19.5" customHeight="1">
      <c r="A17" s="273">
        <v>2010201</v>
      </c>
      <c r="B17" s="275" t="s">
        <v>982</v>
      </c>
      <c r="C17" s="301">
        <v>424</v>
      </c>
    </row>
    <row r="18" spans="1:3" ht="19.5" customHeight="1">
      <c r="A18" s="273">
        <v>2010202</v>
      </c>
      <c r="B18" s="275" t="s">
        <v>983</v>
      </c>
      <c r="C18" s="301">
        <v>50</v>
      </c>
    </row>
    <row r="19" spans="1:3" ht="19.5" customHeight="1">
      <c r="A19" s="273">
        <v>2010204</v>
      </c>
      <c r="B19" s="275" t="s">
        <v>991</v>
      </c>
      <c r="C19" s="301">
        <v>84</v>
      </c>
    </row>
    <row r="20" spans="1:3" ht="19.5" customHeight="1">
      <c r="A20" s="273">
        <v>2010205</v>
      </c>
      <c r="B20" s="275" t="s">
        <v>992</v>
      </c>
      <c r="C20" s="301">
        <v>28</v>
      </c>
    </row>
    <row r="21" spans="1:3" ht="19.5" customHeight="1">
      <c r="A21" s="273">
        <v>2010206</v>
      </c>
      <c r="B21" s="275" t="s">
        <v>993</v>
      </c>
      <c r="C21" s="301">
        <v>7</v>
      </c>
    </row>
    <row r="22" spans="1:3" ht="19.5" customHeight="1">
      <c r="A22" s="273">
        <v>2010250</v>
      </c>
      <c r="B22" s="275" t="s">
        <v>988</v>
      </c>
      <c r="C22" s="301">
        <v>39</v>
      </c>
    </row>
    <row r="23" spans="1:3" s="208" customFormat="1" ht="19.5" customHeight="1">
      <c r="A23" s="273">
        <v>20103</v>
      </c>
      <c r="B23" s="274" t="s">
        <v>994</v>
      </c>
      <c r="C23" s="299">
        <v>9519</v>
      </c>
    </row>
    <row r="24" spans="1:3" ht="19.5" customHeight="1">
      <c r="A24" s="273">
        <v>2010301</v>
      </c>
      <c r="B24" s="275" t="s">
        <v>982</v>
      </c>
      <c r="C24" s="301">
        <v>4883</v>
      </c>
    </row>
    <row r="25" spans="1:3" ht="19.5" customHeight="1">
      <c r="A25" s="273">
        <v>2010302</v>
      </c>
      <c r="B25" s="275" t="s">
        <v>983</v>
      </c>
      <c r="C25" s="301">
        <v>259</v>
      </c>
    </row>
    <row r="26" spans="1:3" ht="19.5" customHeight="1">
      <c r="A26" s="273">
        <v>2010303</v>
      </c>
      <c r="B26" s="275" t="s">
        <v>984</v>
      </c>
      <c r="C26" s="301">
        <v>733</v>
      </c>
    </row>
    <row r="27" spans="1:3" ht="19.5" customHeight="1">
      <c r="A27" s="273">
        <v>2010305</v>
      </c>
      <c r="B27" s="275" t="s">
        <v>995</v>
      </c>
      <c r="C27" s="301">
        <v>1</v>
      </c>
    </row>
    <row r="28" spans="1:3" ht="19.5" customHeight="1">
      <c r="A28" s="273">
        <v>2010306</v>
      </c>
      <c r="B28" s="275" t="s">
        <v>996</v>
      </c>
      <c r="C28" s="301">
        <v>70</v>
      </c>
    </row>
    <row r="29" spans="1:3" ht="19.5" customHeight="1">
      <c r="A29" s="273">
        <v>2010308</v>
      </c>
      <c r="B29" s="275" t="s">
        <v>997</v>
      </c>
      <c r="C29" s="301">
        <v>33</v>
      </c>
    </row>
    <row r="30" spans="1:3" ht="19.5" customHeight="1">
      <c r="A30" s="273">
        <v>2010350</v>
      </c>
      <c r="B30" s="275" t="s">
        <v>988</v>
      </c>
      <c r="C30" s="301">
        <v>1801</v>
      </c>
    </row>
    <row r="31" spans="1:3" s="208" customFormat="1" ht="19.5" customHeight="1">
      <c r="A31" s="273">
        <v>2010399</v>
      </c>
      <c r="B31" s="275" t="s">
        <v>998</v>
      </c>
      <c r="C31" s="301">
        <v>1739</v>
      </c>
    </row>
    <row r="32" spans="1:3" ht="19.5" customHeight="1">
      <c r="A32" s="273">
        <v>20104</v>
      </c>
      <c r="B32" s="274" t="s">
        <v>999</v>
      </c>
      <c r="C32" s="299">
        <v>552</v>
      </c>
    </row>
    <row r="33" spans="1:3" ht="19.5" customHeight="1">
      <c r="A33" s="273">
        <v>2010401</v>
      </c>
      <c r="B33" s="275" t="s">
        <v>982</v>
      </c>
      <c r="C33" s="301">
        <v>327</v>
      </c>
    </row>
    <row r="34" spans="1:3" ht="19.5" customHeight="1">
      <c r="A34" s="273">
        <v>2010402</v>
      </c>
      <c r="B34" s="275" t="s">
        <v>983</v>
      </c>
      <c r="C34" s="301">
        <v>8</v>
      </c>
    </row>
    <row r="35" spans="1:3" ht="19.5" customHeight="1">
      <c r="A35" s="273">
        <v>2010450</v>
      </c>
      <c r="B35" s="275" t="s">
        <v>988</v>
      </c>
      <c r="C35" s="301">
        <v>195</v>
      </c>
    </row>
    <row r="36" spans="1:3" s="208" customFormat="1" ht="19.5" customHeight="1">
      <c r="A36" s="273">
        <v>2010499</v>
      </c>
      <c r="B36" s="275" t="s">
        <v>1000</v>
      </c>
      <c r="C36" s="301">
        <v>22</v>
      </c>
    </row>
    <row r="37" spans="1:3" ht="19.5" customHeight="1">
      <c r="A37" s="273">
        <v>20105</v>
      </c>
      <c r="B37" s="274" t="s">
        <v>1001</v>
      </c>
      <c r="C37" s="299">
        <v>646</v>
      </c>
    </row>
    <row r="38" spans="1:3" ht="19.5" customHeight="1">
      <c r="A38" s="273">
        <v>2010501</v>
      </c>
      <c r="B38" s="275" t="s">
        <v>982</v>
      </c>
      <c r="C38" s="301">
        <v>259</v>
      </c>
    </row>
    <row r="39" spans="1:3" ht="19.5" customHeight="1">
      <c r="A39" s="273">
        <v>2010505</v>
      </c>
      <c r="B39" s="275" t="s">
        <v>1002</v>
      </c>
      <c r="C39" s="301">
        <v>127</v>
      </c>
    </row>
    <row r="40" spans="1:3" ht="19.5" customHeight="1">
      <c r="A40" s="273">
        <v>2010506</v>
      </c>
      <c r="B40" s="275" t="s">
        <v>1003</v>
      </c>
      <c r="C40" s="301">
        <v>55</v>
      </c>
    </row>
    <row r="41" spans="1:3" ht="19.5" customHeight="1">
      <c r="A41" s="273">
        <v>2010550</v>
      </c>
      <c r="B41" s="275" t="s">
        <v>988</v>
      </c>
      <c r="C41" s="301">
        <v>205</v>
      </c>
    </row>
    <row r="42" spans="1:3" ht="19.5" customHeight="1">
      <c r="A42" s="273">
        <v>20106</v>
      </c>
      <c r="B42" s="274" t="s">
        <v>1004</v>
      </c>
      <c r="C42" s="299">
        <v>1565</v>
      </c>
    </row>
    <row r="43" spans="1:3" s="208" customFormat="1" ht="19.5" customHeight="1">
      <c r="A43" s="273">
        <v>2010601</v>
      </c>
      <c r="B43" s="275" t="s">
        <v>982</v>
      </c>
      <c r="C43" s="301">
        <v>571</v>
      </c>
    </row>
    <row r="44" spans="1:3" ht="19.5" customHeight="1">
      <c r="A44" s="273">
        <v>2010602</v>
      </c>
      <c r="B44" s="275" t="s">
        <v>983</v>
      </c>
      <c r="C44" s="301">
        <v>62</v>
      </c>
    </row>
    <row r="45" spans="1:3" ht="19.5" customHeight="1">
      <c r="A45" s="273">
        <v>2010608</v>
      </c>
      <c r="B45" s="275" t="s">
        <v>1006</v>
      </c>
      <c r="C45" s="301">
        <v>344</v>
      </c>
    </row>
    <row r="46" spans="1:3" ht="19.5" customHeight="1">
      <c r="A46" s="273">
        <v>2010650</v>
      </c>
      <c r="B46" s="275" t="s">
        <v>988</v>
      </c>
      <c r="C46" s="301">
        <v>414</v>
      </c>
    </row>
    <row r="47" spans="1:3" ht="19.5" customHeight="1">
      <c r="A47" s="273">
        <v>2010699</v>
      </c>
      <c r="B47" s="275" t="s">
        <v>1007</v>
      </c>
      <c r="C47" s="301">
        <v>174</v>
      </c>
    </row>
    <row r="48" spans="1:3" ht="19.5" customHeight="1">
      <c r="A48" s="273">
        <v>20107</v>
      </c>
      <c r="B48" s="274" t="s">
        <v>1008</v>
      </c>
      <c r="C48" s="299">
        <v>1163</v>
      </c>
    </row>
    <row r="49" spans="1:3" ht="19.5" customHeight="1">
      <c r="A49" s="273">
        <v>2010799</v>
      </c>
      <c r="B49" s="275" t="s">
        <v>1009</v>
      </c>
      <c r="C49" s="301">
        <v>1163</v>
      </c>
    </row>
    <row r="50" spans="1:3" s="208" customFormat="1" ht="19.5" customHeight="1">
      <c r="A50" s="273">
        <v>20108</v>
      </c>
      <c r="B50" s="274" t="s">
        <v>1010</v>
      </c>
      <c r="C50" s="299">
        <v>300</v>
      </c>
    </row>
    <row r="51" spans="1:3" ht="19.5" customHeight="1">
      <c r="A51" s="273">
        <v>2010801</v>
      </c>
      <c r="B51" s="275" t="s">
        <v>982</v>
      </c>
      <c r="C51" s="301">
        <v>193</v>
      </c>
    </row>
    <row r="52" spans="1:3" s="208" customFormat="1" ht="19.5" customHeight="1">
      <c r="A52" s="273">
        <v>2010804</v>
      </c>
      <c r="B52" s="275" t="s">
        <v>1011</v>
      </c>
      <c r="C52" s="301">
        <v>50</v>
      </c>
    </row>
    <row r="53" spans="1:3" ht="19.5" customHeight="1">
      <c r="A53" s="273">
        <v>2010806</v>
      </c>
      <c r="B53" s="275" t="s">
        <v>1005</v>
      </c>
      <c r="C53" s="301">
        <v>2</v>
      </c>
    </row>
    <row r="54" spans="1:3" ht="19.5" customHeight="1">
      <c r="A54" s="273">
        <v>2010850</v>
      </c>
      <c r="B54" s="275" t="s">
        <v>988</v>
      </c>
      <c r="C54" s="301">
        <v>55</v>
      </c>
    </row>
    <row r="55" spans="1:3" ht="19.5" customHeight="1">
      <c r="A55" s="273">
        <v>20111</v>
      </c>
      <c r="B55" s="274" t="s">
        <v>1012</v>
      </c>
      <c r="C55" s="299">
        <v>1035</v>
      </c>
    </row>
    <row r="56" spans="1:3" ht="19.5" customHeight="1">
      <c r="A56" s="273">
        <v>2011101</v>
      </c>
      <c r="B56" s="275" t="s">
        <v>982</v>
      </c>
      <c r="C56" s="301">
        <v>671</v>
      </c>
    </row>
    <row r="57" spans="1:3" s="208" customFormat="1" ht="19.5" customHeight="1">
      <c r="A57" s="273">
        <v>2011102</v>
      </c>
      <c r="B57" s="275" t="s">
        <v>983</v>
      </c>
      <c r="C57" s="301">
        <v>266</v>
      </c>
    </row>
    <row r="58" spans="1:3" ht="19.5" customHeight="1">
      <c r="A58" s="273">
        <v>2011150</v>
      </c>
      <c r="B58" s="275" t="s">
        <v>988</v>
      </c>
      <c r="C58" s="301">
        <v>50</v>
      </c>
    </row>
    <row r="59" spans="1:3" ht="19.5" customHeight="1">
      <c r="A59" s="273">
        <v>2011199</v>
      </c>
      <c r="B59" s="275" t="s">
        <v>1013</v>
      </c>
      <c r="C59" s="301">
        <v>48</v>
      </c>
    </row>
    <row r="60" spans="1:3" ht="19.5" customHeight="1">
      <c r="A60" s="273">
        <v>20113</v>
      </c>
      <c r="B60" s="274" t="s">
        <v>1014</v>
      </c>
      <c r="C60" s="299">
        <v>1002</v>
      </c>
    </row>
    <row r="61" spans="1:3" ht="19.5" customHeight="1">
      <c r="A61" s="273">
        <v>2011301</v>
      </c>
      <c r="B61" s="275" t="s">
        <v>982</v>
      </c>
      <c r="C61" s="301">
        <v>471</v>
      </c>
    </row>
    <row r="62" spans="1:3" s="208" customFormat="1" ht="19.5" customHeight="1">
      <c r="A62" s="273">
        <v>2011308</v>
      </c>
      <c r="B62" s="275" t="s">
        <v>1015</v>
      </c>
      <c r="C62" s="301">
        <v>254</v>
      </c>
    </row>
    <row r="63" spans="1:3" ht="19.5" customHeight="1">
      <c r="A63" s="273">
        <v>2011350</v>
      </c>
      <c r="B63" s="275" t="s">
        <v>988</v>
      </c>
      <c r="C63" s="301">
        <v>277</v>
      </c>
    </row>
    <row r="64" spans="1:3" ht="19.5" customHeight="1">
      <c r="A64" s="273">
        <v>20123</v>
      </c>
      <c r="B64" s="274" t="s">
        <v>1016</v>
      </c>
      <c r="C64" s="299">
        <v>625</v>
      </c>
    </row>
    <row r="65" spans="1:3" ht="19.5" customHeight="1">
      <c r="A65" s="273">
        <v>2012301</v>
      </c>
      <c r="B65" s="275" t="s">
        <v>982</v>
      </c>
      <c r="C65" s="301">
        <v>86</v>
      </c>
    </row>
    <row r="66" spans="1:3" ht="19.5" customHeight="1">
      <c r="A66" s="273">
        <v>2012302</v>
      </c>
      <c r="B66" s="275" t="s">
        <v>983</v>
      </c>
      <c r="C66" s="301">
        <v>7</v>
      </c>
    </row>
    <row r="67" spans="1:3" s="208" customFormat="1" ht="19.5" customHeight="1">
      <c r="A67" s="273">
        <v>2012304</v>
      </c>
      <c r="B67" s="275" t="s">
        <v>1017</v>
      </c>
      <c r="C67" s="301">
        <v>165</v>
      </c>
    </row>
    <row r="68" spans="1:3" ht="19.5" customHeight="1">
      <c r="A68" s="273">
        <v>2012350</v>
      </c>
      <c r="B68" s="275" t="s">
        <v>988</v>
      </c>
      <c r="C68" s="301">
        <v>44</v>
      </c>
    </row>
    <row r="69" spans="1:3" ht="19.5" customHeight="1">
      <c r="A69" s="273">
        <v>2012399</v>
      </c>
      <c r="B69" s="275" t="s">
        <v>1018</v>
      </c>
      <c r="C69" s="301">
        <v>323</v>
      </c>
    </row>
    <row r="70" spans="1:3" ht="19.5" customHeight="1">
      <c r="A70" s="273">
        <v>20126</v>
      </c>
      <c r="B70" s="274" t="s">
        <v>1019</v>
      </c>
      <c r="C70" s="299">
        <v>111</v>
      </c>
    </row>
    <row r="71" spans="1:3" ht="19.5" customHeight="1">
      <c r="A71" s="273">
        <v>2012601</v>
      </c>
      <c r="B71" s="275" t="s">
        <v>982</v>
      </c>
      <c r="C71" s="301">
        <v>91</v>
      </c>
    </row>
    <row r="72" spans="1:3" ht="19.5" customHeight="1">
      <c r="A72" s="273">
        <v>2012604</v>
      </c>
      <c r="B72" s="275" t="s">
        <v>1020</v>
      </c>
      <c r="C72" s="301">
        <v>20</v>
      </c>
    </row>
    <row r="73" spans="1:3" s="208" customFormat="1" ht="19.5" customHeight="1">
      <c r="A73" s="273">
        <v>20128</v>
      </c>
      <c r="B73" s="274" t="s">
        <v>1021</v>
      </c>
      <c r="C73" s="299">
        <v>54</v>
      </c>
    </row>
    <row r="74" spans="1:3" ht="19.5" customHeight="1">
      <c r="A74" s="273">
        <v>2012801</v>
      </c>
      <c r="B74" s="275" t="s">
        <v>982</v>
      </c>
      <c r="C74" s="301">
        <v>54</v>
      </c>
    </row>
    <row r="75" spans="1:3" ht="19.5" customHeight="1">
      <c r="A75" s="273">
        <v>20129</v>
      </c>
      <c r="B75" s="274" t="s">
        <v>1022</v>
      </c>
      <c r="C75" s="299">
        <v>330</v>
      </c>
    </row>
    <row r="76" spans="1:3" s="208" customFormat="1" ht="19.5" customHeight="1">
      <c r="A76" s="273">
        <v>2012901</v>
      </c>
      <c r="B76" s="275" t="s">
        <v>982</v>
      </c>
      <c r="C76" s="301">
        <v>184</v>
      </c>
    </row>
    <row r="77" spans="1:3" ht="19.5" customHeight="1">
      <c r="A77" s="273">
        <v>2012902</v>
      </c>
      <c r="B77" s="275" t="s">
        <v>983</v>
      </c>
      <c r="C77" s="301">
        <v>20</v>
      </c>
    </row>
    <row r="78" spans="1:3" ht="19.5" customHeight="1">
      <c r="A78" s="273">
        <v>2012950</v>
      </c>
      <c r="B78" s="275" t="s">
        <v>988</v>
      </c>
      <c r="C78" s="301">
        <v>2</v>
      </c>
    </row>
    <row r="79" spans="1:3" s="208" customFormat="1" ht="19.5" customHeight="1">
      <c r="A79" s="273">
        <v>2012999</v>
      </c>
      <c r="B79" s="275" t="s">
        <v>1023</v>
      </c>
      <c r="C79" s="301">
        <v>124</v>
      </c>
    </row>
    <row r="80" spans="1:3" ht="19.5" customHeight="1">
      <c r="A80" s="273">
        <v>20131</v>
      </c>
      <c r="B80" s="274" t="s">
        <v>1024</v>
      </c>
      <c r="C80" s="299">
        <v>1874</v>
      </c>
    </row>
    <row r="81" spans="1:3" ht="19.5" customHeight="1">
      <c r="A81" s="273">
        <v>2013101</v>
      </c>
      <c r="B81" s="275" t="s">
        <v>982</v>
      </c>
      <c r="C81" s="301">
        <v>1276</v>
      </c>
    </row>
    <row r="82" spans="1:3" ht="19.5" customHeight="1">
      <c r="A82" s="273">
        <v>2013102</v>
      </c>
      <c r="B82" s="275" t="s">
        <v>983</v>
      </c>
      <c r="C82" s="301">
        <v>104</v>
      </c>
    </row>
    <row r="83" spans="1:3" ht="19.5" customHeight="1">
      <c r="A83" s="273">
        <v>2013150</v>
      </c>
      <c r="B83" s="275" t="s">
        <v>988</v>
      </c>
      <c r="C83" s="301">
        <v>274</v>
      </c>
    </row>
    <row r="84" spans="1:3" s="208" customFormat="1" ht="19.5" customHeight="1">
      <c r="A84" s="273">
        <v>2013199</v>
      </c>
      <c r="B84" s="275" t="s">
        <v>1025</v>
      </c>
      <c r="C84" s="301">
        <v>220</v>
      </c>
    </row>
    <row r="85" spans="1:3" ht="19.5" customHeight="1">
      <c r="A85" s="273">
        <v>20132</v>
      </c>
      <c r="B85" s="274" t="s">
        <v>1026</v>
      </c>
      <c r="C85" s="299">
        <v>441</v>
      </c>
    </row>
    <row r="86" spans="1:3" ht="19.5" customHeight="1">
      <c r="A86" s="273">
        <v>2013201</v>
      </c>
      <c r="B86" s="275" t="s">
        <v>982</v>
      </c>
      <c r="C86" s="301">
        <v>265</v>
      </c>
    </row>
    <row r="87" spans="1:3" ht="19.5" customHeight="1">
      <c r="A87" s="273">
        <v>2013202</v>
      </c>
      <c r="B87" s="275" t="s">
        <v>983</v>
      </c>
      <c r="C87" s="301">
        <v>101</v>
      </c>
    </row>
    <row r="88" spans="1:3" ht="19.5" customHeight="1">
      <c r="A88" s="273">
        <v>2013250</v>
      </c>
      <c r="B88" s="275" t="s">
        <v>988</v>
      </c>
      <c r="C88" s="301">
        <v>73</v>
      </c>
    </row>
    <row r="89" spans="1:3" s="208" customFormat="1" ht="19.5" customHeight="1">
      <c r="A89" s="273">
        <v>2013299</v>
      </c>
      <c r="B89" s="275" t="s">
        <v>1027</v>
      </c>
      <c r="C89" s="301">
        <v>2</v>
      </c>
    </row>
    <row r="90" spans="1:3" ht="19.5" customHeight="1">
      <c r="A90" s="273">
        <v>20133</v>
      </c>
      <c r="B90" s="274" t="s">
        <v>1028</v>
      </c>
      <c r="C90" s="299">
        <v>825</v>
      </c>
    </row>
    <row r="91" spans="1:3" ht="19.5" customHeight="1">
      <c r="A91" s="273">
        <v>2013301</v>
      </c>
      <c r="B91" s="275" t="s">
        <v>982</v>
      </c>
      <c r="C91" s="301">
        <v>157</v>
      </c>
    </row>
    <row r="92" spans="1:3" ht="19.5" customHeight="1">
      <c r="A92" s="273">
        <v>2013302</v>
      </c>
      <c r="B92" s="275" t="s">
        <v>983</v>
      </c>
      <c r="C92" s="301">
        <v>272</v>
      </c>
    </row>
    <row r="93" spans="1:3" s="208" customFormat="1" ht="19.5" customHeight="1">
      <c r="A93" s="273">
        <v>2013350</v>
      </c>
      <c r="B93" s="275" t="s">
        <v>988</v>
      </c>
      <c r="C93" s="301">
        <v>240</v>
      </c>
    </row>
    <row r="94" spans="1:3" ht="19.5" customHeight="1">
      <c r="A94" s="273">
        <v>2013399</v>
      </c>
      <c r="B94" s="275" t="s">
        <v>1029</v>
      </c>
      <c r="C94" s="301">
        <v>156</v>
      </c>
    </row>
    <row r="95" spans="1:3" ht="19.5" customHeight="1">
      <c r="A95" s="273">
        <v>20134</v>
      </c>
      <c r="B95" s="274" t="s">
        <v>1030</v>
      </c>
      <c r="C95" s="299">
        <v>102</v>
      </c>
    </row>
    <row r="96" spans="1:3" ht="19.5" customHeight="1">
      <c r="A96" s="273">
        <v>2013401</v>
      </c>
      <c r="B96" s="275" t="s">
        <v>982</v>
      </c>
      <c r="C96" s="301">
        <v>70</v>
      </c>
    </row>
    <row r="97" spans="1:3" ht="19.5" customHeight="1">
      <c r="A97" s="273">
        <v>2013402</v>
      </c>
      <c r="B97" s="275" t="s">
        <v>983</v>
      </c>
      <c r="C97" s="301">
        <v>21</v>
      </c>
    </row>
    <row r="98" spans="1:3" s="208" customFormat="1" ht="19.5" customHeight="1">
      <c r="A98" s="273">
        <v>2013404</v>
      </c>
      <c r="B98" s="275" t="s">
        <v>1031</v>
      </c>
      <c r="C98" s="301">
        <v>11</v>
      </c>
    </row>
    <row r="99" spans="1:3" ht="19.5" customHeight="1">
      <c r="A99" s="273">
        <v>20138</v>
      </c>
      <c r="B99" s="274" t="s">
        <v>1032</v>
      </c>
      <c r="C99" s="299">
        <v>1179</v>
      </c>
    </row>
    <row r="100" spans="1:3" ht="19.5" customHeight="1">
      <c r="A100" s="273">
        <v>2013801</v>
      </c>
      <c r="B100" s="275" t="s">
        <v>982</v>
      </c>
      <c r="C100" s="301">
        <v>1065</v>
      </c>
    </row>
    <row r="101" spans="1:3" ht="19.5" customHeight="1">
      <c r="A101" s="273">
        <v>2013802</v>
      </c>
      <c r="B101" s="275" t="s">
        <v>983</v>
      </c>
      <c r="C101" s="301">
        <v>27</v>
      </c>
    </row>
    <row r="102" spans="1:3" ht="19.5" customHeight="1">
      <c r="A102" s="273">
        <v>2013850</v>
      </c>
      <c r="B102" s="275" t="s">
        <v>988</v>
      </c>
      <c r="C102" s="301">
        <v>63</v>
      </c>
    </row>
    <row r="103" spans="1:3" s="208" customFormat="1" ht="19.5" customHeight="1">
      <c r="A103" s="273">
        <v>2013899</v>
      </c>
      <c r="B103" s="275" t="s">
        <v>1033</v>
      </c>
      <c r="C103" s="301">
        <v>24</v>
      </c>
    </row>
    <row r="104" spans="1:3" ht="19.5" customHeight="1">
      <c r="A104" s="273">
        <v>20199</v>
      </c>
      <c r="B104" s="274" t="s">
        <v>1034</v>
      </c>
      <c r="C104" s="299">
        <v>428</v>
      </c>
    </row>
    <row r="105" spans="1:3" ht="19.5" customHeight="1">
      <c r="A105" s="273">
        <v>2019999</v>
      </c>
      <c r="B105" s="275" t="s">
        <v>1035</v>
      </c>
      <c r="C105" s="301">
        <v>428</v>
      </c>
    </row>
    <row r="106" spans="1:3" ht="19.5" customHeight="1">
      <c r="A106" s="273">
        <v>204</v>
      </c>
      <c r="B106" s="274" t="s">
        <v>1293</v>
      </c>
      <c r="C106" s="299">
        <v>2331</v>
      </c>
    </row>
    <row r="107" spans="1:3" ht="19.5" customHeight="1">
      <c r="A107" s="273">
        <v>20402</v>
      </c>
      <c r="B107" s="274" t="s">
        <v>1036</v>
      </c>
      <c r="C107" s="299">
        <v>351</v>
      </c>
    </row>
    <row r="108" spans="1:3" ht="19.5" customHeight="1">
      <c r="A108" s="273">
        <v>2040201</v>
      </c>
      <c r="B108" s="275" t="s">
        <v>982</v>
      </c>
      <c r="C108" s="301">
        <v>38</v>
      </c>
    </row>
    <row r="109" spans="1:3" ht="19.5" customHeight="1">
      <c r="A109" s="273">
        <v>2040202</v>
      </c>
      <c r="B109" s="275" t="s">
        <v>983</v>
      </c>
      <c r="C109" s="301">
        <v>313</v>
      </c>
    </row>
    <row r="110" spans="1:3" s="208" customFormat="1" ht="19.5" customHeight="1">
      <c r="A110" s="273">
        <v>20404</v>
      </c>
      <c r="B110" s="274" t="s">
        <v>1037</v>
      </c>
      <c r="C110" s="299">
        <v>481</v>
      </c>
    </row>
    <row r="111" spans="1:3" ht="19.5" customHeight="1">
      <c r="A111" s="273">
        <v>2040401</v>
      </c>
      <c r="B111" s="275" t="s">
        <v>982</v>
      </c>
      <c r="C111" s="301">
        <v>410</v>
      </c>
    </row>
    <row r="112" spans="1:3" s="208" customFormat="1" ht="19.5" customHeight="1">
      <c r="A112" s="273">
        <v>2040402</v>
      </c>
      <c r="B112" s="275" t="s">
        <v>983</v>
      </c>
      <c r="C112" s="301">
        <v>60</v>
      </c>
    </row>
    <row r="113" spans="1:3" s="208" customFormat="1" ht="19.5" customHeight="1">
      <c r="A113" s="273">
        <v>2040499</v>
      </c>
      <c r="B113" s="275" t="s">
        <v>1038</v>
      </c>
      <c r="C113" s="301">
        <v>11</v>
      </c>
    </row>
    <row r="114" spans="1:3" ht="19.5" customHeight="1">
      <c r="A114" s="273">
        <v>20405</v>
      </c>
      <c r="B114" s="274" t="s">
        <v>1039</v>
      </c>
      <c r="C114" s="299">
        <v>937</v>
      </c>
    </row>
    <row r="115" spans="1:3" ht="19.5" customHeight="1">
      <c r="A115" s="273">
        <v>2040501</v>
      </c>
      <c r="B115" s="275" t="s">
        <v>982</v>
      </c>
      <c r="C115" s="301">
        <v>682</v>
      </c>
    </row>
    <row r="116" spans="1:3" ht="19.5" customHeight="1">
      <c r="A116" s="273">
        <v>2040502</v>
      </c>
      <c r="B116" s="275" t="s">
        <v>983</v>
      </c>
      <c r="C116" s="301">
        <v>172</v>
      </c>
    </row>
    <row r="117" spans="1:3" s="208" customFormat="1" ht="19.5" customHeight="1">
      <c r="A117" s="273">
        <v>2040550</v>
      </c>
      <c r="B117" s="275" t="s">
        <v>988</v>
      </c>
      <c r="C117" s="301">
        <v>18</v>
      </c>
    </row>
    <row r="118" spans="1:3" ht="19.5" customHeight="1">
      <c r="A118" s="273">
        <v>2040599</v>
      </c>
      <c r="B118" s="275" t="s">
        <v>1040</v>
      </c>
      <c r="C118" s="301">
        <v>65</v>
      </c>
    </row>
    <row r="119" spans="1:3" ht="19.5" customHeight="1">
      <c r="A119" s="273">
        <v>20406</v>
      </c>
      <c r="B119" s="274" t="s">
        <v>1041</v>
      </c>
      <c r="C119" s="299">
        <v>558</v>
      </c>
    </row>
    <row r="120" spans="1:3" ht="19.5" customHeight="1">
      <c r="A120" s="273">
        <v>2040601</v>
      </c>
      <c r="B120" s="275" t="s">
        <v>982</v>
      </c>
      <c r="C120" s="301">
        <v>498</v>
      </c>
    </row>
    <row r="121" spans="1:3" s="208" customFormat="1" ht="19.5" customHeight="1">
      <c r="A121" s="273">
        <v>2040602</v>
      </c>
      <c r="B121" s="275" t="s">
        <v>983</v>
      </c>
      <c r="C121" s="301">
        <v>16</v>
      </c>
    </row>
    <row r="122" spans="1:3" ht="19.5" customHeight="1">
      <c r="A122" s="273">
        <v>2040604</v>
      </c>
      <c r="B122" s="275" t="s">
        <v>1042</v>
      </c>
      <c r="C122" s="301">
        <v>3</v>
      </c>
    </row>
    <row r="123" spans="1:3" ht="19.5" customHeight="1">
      <c r="A123" s="273">
        <v>2040607</v>
      </c>
      <c r="B123" s="275" t="s">
        <v>1043</v>
      </c>
      <c r="C123" s="301">
        <v>10</v>
      </c>
    </row>
    <row r="124" spans="1:3" ht="19.5" customHeight="1">
      <c r="A124" s="273">
        <v>2040612</v>
      </c>
      <c r="B124" s="275" t="s">
        <v>1044</v>
      </c>
      <c r="C124" s="301">
        <v>7</v>
      </c>
    </row>
    <row r="125" spans="1:3" ht="19.5" customHeight="1">
      <c r="A125" s="273">
        <v>2040650</v>
      </c>
      <c r="B125" s="275" t="s">
        <v>988</v>
      </c>
      <c r="C125" s="301">
        <v>24</v>
      </c>
    </row>
    <row r="126" spans="1:3" s="208" customFormat="1" ht="19.5" customHeight="1">
      <c r="A126" s="273">
        <v>20499</v>
      </c>
      <c r="B126" s="274" t="s">
        <v>1045</v>
      </c>
      <c r="C126" s="299">
        <v>4</v>
      </c>
    </row>
    <row r="127" spans="1:3" ht="19.5" customHeight="1">
      <c r="A127" s="273">
        <v>2049999</v>
      </c>
      <c r="B127" s="275" t="s">
        <v>1046</v>
      </c>
      <c r="C127" s="301">
        <v>4</v>
      </c>
    </row>
    <row r="128" spans="1:3" ht="19.5" customHeight="1">
      <c r="A128" s="273">
        <v>205</v>
      </c>
      <c r="B128" s="274" t="s">
        <v>1294</v>
      </c>
      <c r="C128" s="299">
        <v>35745</v>
      </c>
    </row>
    <row r="129" spans="1:3" ht="19.5" customHeight="1">
      <c r="A129" s="273">
        <v>20501</v>
      </c>
      <c r="B129" s="274" t="s">
        <v>1047</v>
      </c>
      <c r="C129" s="299">
        <v>1430</v>
      </c>
    </row>
    <row r="130" spans="1:3" ht="19.5" customHeight="1">
      <c r="A130" s="273">
        <v>2050101</v>
      </c>
      <c r="B130" s="275" t="s">
        <v>982</v>
      </c>
      <c r="C130" s="301">
        <v>232</v>
      </c>
    </row>
    <row r="131" spans="1:3" ht="19.5" customHeight="1">
      <c r="A131" s="273">
        <v>2050102</v>
      </c>
      <c r="B131" s="275" t="s">
        <v>983</v>
      </c>
      <c r="C131" s="301">
        <v>2</v>
      </c>
    </row>
    <row r="132" spans="1:3" ht="19.5" customHeight="1">
      <c r="A132" s="273">
        <v>2050199</v>
      </c>
      <c r="B132" s="275" t="s">
        <v>1048</v>
      </c>
      <c r="C132" s="301">
        <v>1196</v>
      </c>
    </row>
    <row r="133" spans="1:3" s="208" customFormat="1" ht="19.5" customHeight="1">
      <c r="A133" s="273">
        <v>20502</v>
      </c>
      <c r="B133" s="274" t="s">
        <v>1049</v>
      </c>
      <c r="C133" s="299">
        <v>26866</v>
      </c>
    </row>
    <row r="134" spans="1:3" ht="19.5" customHeight="1">
      <c r="A134" s="273">
        <v>2050201</v>
      </c>
      <c r="B134" s="275" t="s">
        <v>1050</v>
      </c>
      <c r="C134" s="301">
        <v>1449</v>
      </c>
    </row>
    <row r="135" spans="1:3" s="208" customFormat="1" ht="19.5" customHeight="1">
      <c r="A135" s="273">
        <v>2050202</v>
      </c>
      <c r="B135" s="275" t="s">
        <v>1051</v>
      </c>
      <c r="C135" s="301">
        <v>13151</v>
      </c>
    </row>
    <row r="136" spans="1:3" s="208" customFormat="1" ht="19.5" customHeight="1">
      <c r="A136" s="273">
        <v>2050203</v>
      </c>
      <c r="B136" s="275" t="s">
        <v>1052</v>
      </c>
      <c r="C136" s="301">
        <v>8733</v>
      </c>
    </row>
    <row r="137" spans="1:3" ht="19.5" customHeight="1">
      <c r="A137" s="273">
        <v>2050204</v>
      </c>
      <c r="B137" s="275" t="s">
        <v>1053</v>
      </c>
      <c r="C137" s="301">
        <v>3350</v>
      </c>
    </row>
    <row r="138" spans="1:3" ht="19.5" customHeight="1">
      <c r="A138" s="273">
        <v>2050205</v>
      </c>
      <c r="B138" s="275" t="s">
        <v>1054</v>
      </c>
      <c r="C138" s="301">
        <v>3</v>
      </c>
    </row>
    <row r="139" spans="1:3" ht="19.5" customHeight="1">
      <c r="A139" s="273">
        <v>2050299</v>
      </c>
      <c r="B139" s="275" t="s">
        <v>1055</v>
      </c>
      <c r="C139" s="301">
        <v>180</v>
      </c>
    </row>
    <row r="140" spans="1:3" s="208" customFormat="1" ht="19.5" customHeight="1">
      <c r="A140" s="273">
        <v>20508</v>
      </c>
      <c r="B140" s="274" t="s">
        <v>1056</v>
      </c>
      <c r="C140" s="299">
        <v>524</v>
      </c>
    </row>
    <row r="141" spans="1:3" ht="19.5" customHeight="1">
      <c r="A141" s="273">
        <v>2050801</v>
      </c>
      <c r="B141" s="275" t="s">
        <v>1057</v>
      </c>
      <c r="C141" s="301">
        <v>275</v>
      </c>
    </row>
    <row r="142" spans="1:3" ht="19.5" customHeight="1">
      <c r="A142" s="273">
        <v>2050802</v>
      </c>
      <c r="B142" s="275" t="s">
        <v>1058</v>
      </c>
      <c r="C142" s="301">
        <v>249</v>
      </c>
    </row>
    <row r="143" spans="1:3" ht="19.5" customHeight="1">
      <c r="A143" s="273">
        <v>20509</v>
      </c>
      <c r="B143" s="274" t="s">
        <v>1059</v>
      </c>
      <c r="C143" s="299">
        <v>2399</v>
      </c>
    </row>
    <row r="144" spans="1:3" ht="19.5" customHeight="1">
      <c r="A144" s="273">
        <v>2050999</v>
      </c>
      <c r="B144" s="275" t="s">
        <v>1060</v>
      </c>
      <c r="C144" s="301">
        <v>2399</v>
      </c>
    </row>
    <row r="145" spans="1:3" ht="19.5" customHeight="1">
      <c r="A145" s="273">
        <v>20599</v>
      </c>
      <c r="B145" s="274" t="s">
        <v>1061</v>
      </c>
      <c r="C145" s="299">
        <v>4526</v>
      </c>
    </row>
    <row r="146" spans="1:3" s="208" customFormat="1" ht="19.5" customHeight="1">
      <c r="A146" s="273">
        <v>2059999</v>
      </c>
      <c r="B146" s="275" t="s">
        <v>1062</v>
      </c>
      <c r="C146" s="301">
        <v>4526</v>
      </c>
    </row>
    <row r="147" spans="1:3" ht="19.5" customHeight="1">
      <c r="A147" s="273">
        <v>206</v>
      </c>
      <c r="B147" s="274" t="s">
        <v>1295</v>
      </c>
      <c r="C147" s="299">
        <v>130</v>
      </c>
    </row>
    <row r="148" spans="1:3" s="208" customFormat="1" ht="19.5" customHeight="1">
      <c r="A148" s="273">
        <v>20601</v>
      </c>
      <c r="B148" s="274" t="s">
        <v>1063</v>
      </c>
      <c r="C148" s="299">
        <v>61</v>
      </c>
    </row>
    <row r="149" spans="1:3" ht="19.5" customHeight="1">
      <c r="A149" s="273">
        <v>2060101</v>
      </c>
      <c r="B149" s="275" t="s">
        <v>982</v>
      </c>
      <c r="C149" s="301">
        <v>51</v>
      </c>
    </row>
    <row r="150" spans="1:3" ht="19.5" customHeight="1">
      <c r="A150" s="273">
        <v>2060199</v>
      </c>
      <c r="B150" s="275" t="s">
        <v>1064</v>
      </c>
      <c r="C150" s="301">
        <v>10</v>
      </c>
    </row>
    <row r="151" spans="1:3" s="208" customFormat="1" ht="19.5" customHeight="1">
      <c r="A151" s="273">
        <v>20604</v>
      </c>
      <c r="B151" s="274" t="s">
        <v>1065</v>
      </c>
      <c r="C151" s="299">
        <v>9</v>
      </c>
    </row>
    <row r="152" spans="1:3" ht="19.5" customHeight="1">
      <c r="A152" s="273">
        <v>2060404</v>
      </c>
      <c r="B152" s="275" t="s">
        <v>1066</v>
      </c>
      <c r="C152" s="301">
        <v>9</v>
      </c>
    </row>
    <row r="153" spans="1:3" s="208" customFormat="1" ht="19.5" customHeight="1">
      <c r="A153" s="273">
        <v>20607</v>
      </c>
      <c r="B153" s="274" t="s">
        <v>1067</v>
      </c>
      <c r="C153" s="299">
        <v>10</v>
      </c>
    </row>
    <row r="154" spans="1:3" ht="19.5" customHeight="1">
      <c r="A154" s="273">
        <v>2060799</v>
      </c>
      <c r="B154" s="275" t="s">
        <v>1068</v>
      </c>
      <c r="C154" s="301">
        <v>10</v>
      </c>
    </row>
    <row r="155" spans="1:3" s="208" customFormat="1" ht="19.5" customHeight="1">
      <c r="A155" s="273">
        <v>20609</v>
      </c>
      <c r="B155" s="274" t="s">
        <v>1069</v>
      </c>
      <c r="C155" s="299">
        <v>50</v>
      </c>
    </row>
    <row r="156" spans="1:3" s="208" customFormat="1" ht="19.5" customHeight="1">
      <c r="A156" s="273">
        <v>2060902</v>
      </c>
      <c r="B156" s="275" t="s">
        <v>1070</v>
      </c>
      <c r="C156" s="301">
        <v>50</v>
      </c>
    </row>
    <row r="157" spans="1:3" ht="19.5" customHeight="1">
      <c r="A157" s="273">
        <v>207</v>
      </c>
      <c r="B157" s="274" t="s">
        <v>1297</v>
      </c>
      <c r="C157" s="299">
        <v>1410</v>
      </c>
    </row>
    <row r="158" spans="1:3" ht="19.5" customHeight="1">
      <c r="A158" s="273">
        <v>20701</v>
      </c>
      <c r="B158" s="274" t="s">
        <v>1071</v>
      </c>
      <c r="C158" s="299">
        <v>976</v>
      </c>
    </row>
    <row r="159" spans="1:3" s="208" customFormat="1" ht="19.5" customHeight="1">
      <c r="A159" s="273">
        <v>2070101</v>
      </c>
      <c r="B159" s="275" t="s">
        <v>982</v>
      </c>
      <c r="C159" s="301">
        <v>346</v>
      </c>
    </row>
    <row r="160" spans="1:3" ht="19.5" customHeight="1">
      <c r="A160" s="273">
        <v>2070104</v>
      </c>
      <c r="B160" s="275" t="s">
        <v>1072</v>
      </c>
      <c r="C160" s="301">
        <v>3</v>
      </c>
    </row>
    <row r="161" spans="1:3" s="208" customFormat="1" ht="19.5" customHeight="1">
      <c r="A161" s="273">
        <v>2070108</v>
      </c>
      <c r="B161" s="275" t="s">
        <v>1073</v>
      </c>
      <c r="C161" s="301">
        <v>1</v>
      </c>
    </row>
    <row r="162" spans="1:3" ht="19.5" customHeight="1">
      <c r="A162" s="273">
        <v>2070109</v>
      </c>
      <c r="B162" s="275" t="s">
        <v>1074</v>
      </c>
      <c r="C162" s="301">
        <v>114</v>
      </c>
    </row>
    <row r="163" spans="1:3" s="208" customFormat="1" ht="19.5" customHeight="1">
      <c r="A163" s="273">
        <v>2070114</v>
      </c>
      <c r="B163" s="275" t="s">
        <v>1075</v>
      </c>
      <c r="C163" s="301">
        <v>48</v>
      </c>
    </row>
    <row r="164" spans="1:3" ht="19.5" customHeight="1">
      <c r="A164" s="273">
        <v>2070199</v>
      </c>
      <c r="B164" s="275" t="s">
        <v>1076</v>
      </c>
      <c r="C164" s="301">
        <v>464</v>
      </c>
    </row>
    <row r="165" spans="1:3" s="208" customFormat="1" ht="19.5" customHeight="1">
      <c r="A165" s="273">
        <v>20702</v>
      </c>
      <c r="B165" s="274" t="s">
        <v>1077</v>
      </c>
      <c r="C165" s="299">
        <v>25</v>
      </c>
    </row>
    <row r="166" spans="1:3" ht="19.5" customHeight="1">
      <c r="A166" s="273">
        <v>2070204</v>
      </c>
      <c r="B166" s="275" t="s">
        <v>1078</v>
      </c>
      <c r="C166" s="301">
        <v>9</v>
      </c>
    </row>
    <row r="167" spans="1:3" s="208" customFormat="1" ht="19.5" customHeight="1">
      <c r="A167" s="273">
        <v>2070205</v>
      </c>
      <c r="B167" s="275" t="s">
        <v>1079</v>
      </c>
      <c r="C167" s="301">
        <v>16</v>
      </c>
    </row>
    <row r="168" spans="1:3" s="208" customFormat="1" ht="19.5" customHeight="1">
      <c r="A168" s="273">
        <v>20703</v>
      </c>
      <c r="B168" s="274" t="s">
        <v>1080</v>
      </c>
      <c r="C168" s="299">
        <v>23</v>
      </c>
    </row>
    <row r="169" spans="1:3" ht="19.5" customHeight="1">
      <c r="A169" s="273">
        <v>2070308</v>
      </c>
      <c r="B169" s="275" t="s">
        <v>1081</v>
      </c>
      <c r="C169" s="301">
        <v>5</v>
      </c>
    </row>
    <row r="170" spans="1:3" ht="19.5" customHeight="1">
      <c r="A170" s="273">
        <v>2070399</v>
      </c>
      <c r="B170" s="275" t="s">
        <v>1082</v>
      </c>
      <c r="C170" s="301">
        <v>18</v>
      </c>
    </row>
    <row r="171" spans="1:3" ht="19.5" customHeight="1">
      <c r="A171" s="273">
        <v>20706</v>
      </c>
      <c r="B171" s="274" t="s">
        <v>1083</v>
      </c>
      <c r="C171" s="299">
        <v>15</v>
      </c>
    </row>
    <row r="172" spans="1:3" ht="19.5" customHeight="1">
      <c r="A172" s="273">
        <v>2070607</v>
      </c>
      <c r="B172" s="275" t="s">
        <v>1084</v>
      </c>
      <c r="C172" s="301">
        <v>15</v>
      </c>
    </row>
    <row r="173" spans="1:3" ht="19.5" customHeight="1">
      <c r="A173" s="273">
        <v>20799</v>
      </c>
      <c r="B173" s="274" t="s">
        <v>1085</v>
      </c>
      <c r="C173" s="299">
        <v>371</v>
      </c>
    </row>
    <row r="174" spans="1:3" s="208" customFormat="1" ht="19.5" customHeight="1">
      <c r="A174" s="273">
        <v>2079902</v>
      </c>
      <c r="B174" s="275" t="s">
        <v>1086</v>
      </c>
      <c r="C174" s="301">
        <v>12</v>
      </c>
    </row>
    <row r="175" spans="1:3" ht="19.5" customHeight="1">
      <c r="A175" s="273">
        <v>2079903</v>
      </c>
      <c r="B175" s="275" t="s">
        <v>1087</v>
      </c>
      <c r="C175" s="301">
        <v>10</v>
      </c>
    </row>
    <row r="176" spans="1:3" ht="19.5" customHeight="1">
      <c r="A176" s="273">
        <v>2079999</v>
      </c>
      <c r="B176" s="275" t="s">
        <v>1088</v>
      </c>
      <c r="C176" s="301">
        <v>349</v>
      </c>
    </row>
    <row r="177" spans="1:3" s="208" customFormat="1" ht="19.5" customHeight="1">
      <c r="A177" s="273">
        <v>208</v>
      </c>
      <c r="B177" s="274" t="s">
        <v>1298</v>
      </c>
      <c r="C177" s="299">
        <v>20769</v>
      </c>
    </row>
    <row r="178" spans="1:3" ht="19.5" customHeight="1">
      <c r="A178" s="273">
        <v>20801</v>
      </c>
      <c r="B178" s="274" t="s">
        <v>1089</v>
      </c>
      <c r="C178" s="299">
        <v>1108</v>
      </c>
    </row>
    <row r="179" spans="1:3" ht="19.5" customHeight="1">
      <c r="A179" s="273">
        <v>2080101</v>
      </c>
      <c r="B179" s="275" t="s">
        <v>982</v>
      </c>
      <c r="C179" s="301">
        <v>582</v>
      </c>
    </row>
    <row r="180" spans="1:3" ht="19.5" customHeight="1">
      <c r="A180" s="273">
        <v>2080102</v>
      </c>
      <c r="B180" s="275" t="s">
        <v>983</v>
      </c>
      <c r="C180" s="301">
        <v>1</v>
      </c>
    </row>
    <row r="181" spans="1:3" s="208" customFormat="1" ht="19.5" customHeight="1">
      <c r="A181" s="273">
        <v>2080107</v>
      </c>
      <c r="B181" s="275" t="s">
        <v>1090</v>
      </c>
      <c r="C181" s="301">
        <v>6</v>
      </c>
    </row>
    <row r="182" spans="1:3" ht="19.5" customHeight="1">
      <c r="A182" s="273">
        <v>2080109</v>
      </c>
      <c r="B182" s="275" t="s">
        <v>1091</v>
      </c>
      <c r="C182" s="301">
        <v>3</v>
      </c>
    </row>
    <row r="183" spans="1:3" s="208" customFormat="1" ht="19.5" customHeight="1">
      <c r="A183" s="273">
        <v>2080112</v>
      </c>
      <c r="B183" s="275" t="s">
        <v>1092</v>
      </c>
      <c r="C183" s="301">
        <v>16</v>
      </c>
    </row>
    <row r="184" spans="1:3" ht="19.5" customHeight="1">
      <c r="A184" s="273">
        <v>2080150</v>
      </c>
      <c r="B184" s="275" t="s">
        <v>988</v>
      </c>
      <c r="C184" s="301">
        <v>48</v>
      </c>
    </row>
    <row r="185" spans="1:3" ht="19.5" customHeight="1">
      <c r="A185" s="273">
        <v>2080199</v>
      </c>
      <c r="B185" s="275" t="s">
        <v>1093</v>
      </c>
      <c r="C185" s="301">
        <v>452</v>
      </c>
    </row>
    <row r="186" spans="1:3" s="208" customFormat="1" ht="19.5" customHeight="1">
      <c r="A186" s="273">
        <v>20802</v>
      </c>
      <c r="B186" s="274" t="s">
        <v>1094</v>
      </c>
      <c r="C186" s="299">
        <v>4424</v>
      </c>
    </row>
    <row r="187" spans="1:3" s="208" customFormat="1" ht="19.5" customHeight="1">
      <c r="A187" s="273">
        <v>2080201</v>
      </c>
      <c r="B187" s="275" t="s">
        <v>982</v>
      </c>
      <c r="C187" s="301">
        <v>188</v>
      </c>
    </row>
    <row r="188" spans="1:3" ht="19.5" customHeight="1">
      <c r="A188" s="273">
        <v>2080202</v>
      </c>
      <c r="B188" s="275" t="s">
        <v>983</v>
      </c>
      <c r="C188" s="301">
        <v>1</v>
      </c>
    </row>
    <row r="189" spans="1:3" ht="19.5" customHeight="1">
      <c r="A189" s="273">
        <v>2080208</v>
      </c>
      <c r="B189" s="275" t="s">
        <v>1095</v>
      </c>
      <c r="C189" s="301">
        <v>3831</v>
      </c>
    </row>
    <row r="190" spans="1:3" ht="19.5" customHeight="1">
      <c r="A190" s="273">
        <v>2080299</v>
      </c>
      <c r="B190" s="275" t="s">
        <v>1096</v>
      </c>
      <c r="C190" s="301">
        <v>404</v>
      </c>
    </row>
    <row r="191" spans="1:3" ht="19.5" customHeight="1">
      <c r="A191" s="273">
        <v>20805</v>
      </c>
      <c r="B191" s="274" t="s">
        <v>1097</v>
      </c>
      <c r="C191" s="299">
        <v>7667</v>
      </c>
    </row>
    <row r="192" spans="1:3" ht="19.5" customHeight="1">
      <c r="A192" s="273">
        <v>2080501</v>
      </c>
      <c r="B192" s="275" t="s">
        <v>1098</v>
      </c>
      <c r="C192" s="301">
        <v>1186</v>
      </c>
    </row>
    <row r="193" spans="1:3" ht="19.5" customHeight="1">
      <c r="A193" s="273">
        <v>2080502</v>
      </c>
      <c r="B193" s="275" t="s">
        <v>1099</v>
      </c>
      <c r="C193" s="301">
        <v>1838</v>
      </c>
    </row>
    <row r="194" spans="1:3" s="208" customFormat="1" ht="19.5" customHeight="1">
      <c r="A194" s="273">
        <v>2080505</v>
      </c>
      <c r="B194" s="275" t="s">
        <v>1100</v>
      </c>
      <c r="C194" s="301">
        <v>4225</v>
      </c>
    </row>
    <row r="195" spans="1:3" ht="19.5" customHeight="1">
      <c r="A195" s="273">
        <v>2080506</v>
      </c>
      <c r="B195" s="275" t="s">
        <v>1101</v>
      </c>
      <c r="C195" s="301">
        <v>418</v>
      </c>
    </row>
    <row r="196" spans="1:3" ht="19.5" customHeight="1">
      <c r="A196" s="273">
        <v>20807</v>
      </c>
      <c r="B196" s="274" t="s">
        <v>1102</v>
      </c>
      <c r="C196" s="299">
        <v>829</v>
      </c>
    </row>
    <row r="197" spans="1:3" ht="19.5" customHeight="1">
      <c r="A197" s="273">
        <v>2080799</v>
      </c>
      <c r="B197" s="275" t="s">
        <v>1103</v>
      </c>
      <c r="C197" s="301">
        <v>829</v>
      </c>
    </row>
    <row r="198" spans="1:3" s="208" customFormat="1" ht="19.5" customHeight="1">
      <c r="A198" s="273">
        <v>20808</v>
      </c>
      <c r="B198" s="274" t="s">
        <v>1104</v>
      </c>
      <c r="C198" s="299">
        <v>1273</v>
      </c>
    </row>
    <row r="199" spans="1:3" ht="19.5" customHeight="1">
      <c r="A199" s="273">
        <v>2080801</v>
      </c>
      <c r="B199" s="275" t="s">
        <v>1105</v>
      </c>
      <c r="C199" s="301">
        <v>115</v>
      </c>
    </row>
    <row r="200" spans="1:3" ht="19.5" customHeight="1">
      <c r="A200" s="273">
        <v>2080802</v>
      </c>
      <c r="B200" s="275" t="s">
        <v>1106</v>
      </c>
      <c r="C200" s="301">
        <v>3</v>
      </c>
    </row>
    <row r="201" spans="1:3" ht="19.5" customHeight="1">
      <c r="A201" s="273">
        <v>2080805</v>
      </c>
      <c r="B201" s="275" t="s">
        <v>1107</v>
      </c>
      <c r="C201" s="301">
        <v>355</v>
      </c>
    </row>
    <row r="202" spans="1:3" ht="19.5" customHeight="1">
      <c r="A202" s="273">
        <v>2080899</v>
      </c>
      <c r="B202" s="275" t="s">
        <v>1108</v>
      </c>
      <c r="C202" s="301">
        <v>800</v>
      </c>
    </row>
    <row r="203" spans="1:3" ht="19.5" customHeight="1">
      <c r="A203" s="273">
        <v>20809</v>
      </c>
      <c r="B203" s="274" t="s">
        <v>1109</v>
      </c>
      <c r="C203" s="299">
        <v>125</v>
      </c>
    </row>
    <row r="204" spans="1:3" s="208" customFormat="1" ht="19.5" customHeight="1">
      <c r="A204" s="273">
        <v>2080901</v>
      </c>
      <c r="B204" s="275" t="s">
        <v>1110</v>
      </c>
      <c r="C204" s="302">
        <v>53</v>
      </c>
    </row>
    <row r="205" spans="1:3" ht="19.5" customHeight="1">
      <c r="A205" s="273">
        <v>2080904</v>
      </c>
      <c r="B205" s="275" t="s">
        <v>1111</v>
      </c>
      <c r="C205" s="301">
        <v>3</v>
      </c>
    </row>
    <row r="206" spans="1:3" s="208" customFormat="1" ht="19.5" customHeight="1">
      <c r="A206" s="273">
        <v>2080905</v>
      </c>
      <c r="B206" s="275" t="s">
        <v>1112</v>
      </c>
      <c r="C206" s="301">
        <v>66</v>
      </c>
    </row>
    <row r="207" spans="1:3" ht="19.5" customHeight="1">
      <c r="A207" s="273">
        <v>2080999</v>
      </c>
      <c r="B207" s="275" t="s">
        <v>1113</v>
      </c>
      <c r="C207" s="301">
        <v>3</v>
      </c>
    </row>
    <row r="208" spans="1:3" ht="19.5" customHeight="1">
      <c r="A208" s="273">
        <v>20810</v>
      </c>
      <c r="B208" s="274" t="s">
        <v>1114</v>
      </c>
      <c r="C208" s="299">
        <v>609</v>
      </c>
    </row>
    <row r="209" spans="1:3" ht="19.5" customHeight="1">
      <c r="A209" s="273">
        <v>2081001</v>
      </c>
      <c r="B209" s="275" t="s">
        <v>1115</v>
      </c>
      <c r="C209" s="301">
        <v>311</v>
      </c>
    </row>
    <row r="210" spans="1:3" ht="19.5" customHeight="1">
      <c r="A210" s="273">
        <v>2081002</v>
      </c>
      <c r="B210" s="275" t="s">
        <v>1116</v>
      </c>
      <c r="C210" s="301">
        <v>114</v>
      </c>
    </row>
    <row r="211" spans="1:3" ht="19.5" customHeight="1">
      <c r="A211" s="273">
        <v>2081004</v>
      </c>
      <c r="B211" s="275" t="s">
        <v>1117</v>
      </c>
      <c r="C211" s="301">
        <v>125</v>
      </c>
    </row>
    <row r="212" spans="1:3" s="208" customFormat="1" ht="19.5" customHeight="1">
      <c r="A212" s="273">
        <v>2081006</v>
      </c>
      <c r="B212" s="275" t="s">
        <v>1118</v>
      </c>
      <c r="C212" s="301">
        <v>59</v>
      </c>
    </row>
    <row r="213" spans="1:3" ht="19.5" customHeight="1">
      <c r="A213" s="273">
        <v>20811</v>
      </c>
      <c r="B213" s="274" t="s">
        <v>1119</v>
      </c>
      <c r="C213" s="299">
        <v>1155</v>
      </c>
    </row>
    <row r="214" spans="1:3" ht="19.5" customHeight="1">
      <c r="A214" s="273">
        <v>2081101</v>
      </c>
      <c r="B214" s="275" t="s">
        <v>982</v>
      </c>
      <c r="C214" s="301">
        <v>41</v>
      </c>
    </row>
    <row r="215" spans="1:3" ht="19.5" customHeight="1">
      <c r="A215" s="273">
        <v>2081104</v>
      </c>
      <c r="B215" s="275" t="s">
        <v>1120</v>
      </c>
      <c r="C215" s="301">
        <v>272</v>
      </c>
    </row>
    <row r="216" spans="1:3" s="208" customFormat="1" ht="19.5" customHeight="1">
      <c r="A216" s="273">
        <v>2081105</v>
      </c>
      <c r="B216" s="275" t="s">
        <v>1121</v>
      </c>
      <c r="C216" s="301">
        <v>12</v>
      </c>
    </row>
    <row r="217" spans="1:3" ht="19.5" customHeight="1">
      <c r="A217" s="273">
        <v>2081107</v>
      </c>
      <c r="B217" s="275" t="s">
        <v>1122</v>
      </c>
      <c r="C217" s="301">
        <v>336</v>
      </c>
    </row>
    <row r="218" spans="1:3" ht="19.5" customHeight="1">
      <c r="A218" s="273">
        <v>2081199</v>
      </c>
      <c r="B218" s="275" t="s">
        <v>1123</v>
      </c>
      <c r="C218" s="301">
        <v>494</v>
      </c>
    </row>
    <row r="219" spans="1:3" ht="19.5" customHeight="1">
      <c r="A219" s="273">
        <v>20819</v>
      </c>
      <c r="B219" s="274" t="s">
        <v>1124</v>
      </c>
      <c r="C219" s="299">
        <v>435</v>
      </c>
    </row>
    <row r="220" spans="1:3" ht="19.5" customHeight="1">
      <c r="A220" s="273">
        <v>2081901</v>
      </c>
      <c r="B220" s="275" t="s">
        <v>1125</v>
      </c>
      <c r="C220" s="301">
        <v>142</v>
      </c>
    </row>
    <row r="221" spans="1:3" s="208" customFormat="1" ht="19.5" customHeight="1">
      <c r="A221" s="273">
        <v>2081902</v>
      </c>
      <c r="B221" s="275" t="s">
        <v>1126</v>
      </c>
      <c r="C221" s="301">
        <v>293</v>
      </c>
    </row>
    <row r="222" spans="1:3" ht="19.5" customHeight="1">
      <c r="A222" s="273">
        <v>20820</v>
      </c>
      <c r="B222" s="274" t="s">
        <v>1127</v>
      </c>
      <c r="C222" s="299">
        <v>33</v>
      </c>
    </row>
    <row r="223" spans="1:3" ht="19.5" customHeight="1">
      <c r="A223" s="273">
        <v>2082001</v>
      </c>
      <c r="B223" s="275" t="s">
        <v>1128</v>
      </c>
      <c r="C223" s="301">
        <v>33</v>
      </c>
    </row>
    <row r="224" spans="1:3" ht="19.5" customHeight="1">
      <c r="A224" s="273">
        <v>20821</v>
      </c>
      <c r="B224" s="274" t="s">
        <v>1129</v>
      </c>
      <c r="C224" s="299">
        <v>221</v>
      </c>
    </row>
    <row r="225" spans="1:3" ht="19.5" customHeight="1">
      <c r="A225" s="273">
        <v>2082102</v>
      </c>
      <c r="B225" s="275" t="s">
        <v>1130</v>
      </c>
      <c r="C225" s="301">
        <v>221</v>
      </c>
    </row>
    <row r="226" spans="1:3" ht="19.5" customHeight="1">
      <c r="A226" s="273">
        <v>20825</v>
      </c>
      <c r="B226" s="274" t="s">
        <v>1131</v>
      </c>
      <c r="C226" s="299">
        <v>2</v>
      </c>
    </row>
    <row r="227" spans="1:3" s="208" customFormat="1" ht="19.5" customHeight="1">
      <c r="A227" s="273">
        <v>2082502</v>
      </c>
      <c r="B227" s="275" t="s">
        <v>1132</v>
      </c>
      <c r="C227" s="301">
        <v>2</v>
      </c>
    </row>
    <row r="228" spans="1:3" ht="19.5" customHeight="1">
      <c r="A228" s="273">
        <v>20826</v>
      </c>
      <c r="B228" s="274" t="s">
        <v>1133</v>
      </c>
      <c r="C228" s="299">
        <v>278</v>
      </c>
    </row>
    <row r="229" spans="1:3" ht="19.5" customHeight="1">
      <c r="A229" s="273">
        <v>2082602</v>
      </c>
      <c r="B229" s="275" t="s">
        <v>1134</v>
      </c>
      <c r="C229" s="301">
        <v>278</v>
      </c>
    </row>
    <row r="230" spans="1:3" s="208" customFormat="1" ht="19.5" customHeight="1">
      <c r="A230" s="273">
        <v>20828</v>
      </c>
      <c r="B230" s="274" t="s">
        <v>1135</v>
      </c>
      <c r="C230" s="299">
        <v>165</v>
      </c>
    </row>
    <row r="231" spans="1:3" ht="19.5" customHeight="1">
      <c r="A231" s="273">
        <v>2082801</v>
      </c>
      <c r="B231" s="275" t="s">
        <v>982</v>
      </c>
      <c r="C231" s="301">
        <v>65</v>
      </c>
    </row>
    <row r="232" spans="1:3" s="208" customFormat="1" ht="19.5" customHeight="1">
      <c r="A232" s="273">
        <v>2082802</v>
      </c>
      <c r="B232" s="275" t="s">
        <v>983</v>
      </c>
      <c r="C232" s="301">
        <v>9</v>
      </c>
    </row>
    <row r="233" spans="1:3" ht="19.5" customHeight="1">
      <c r="A233" s="273">
        <v>2082804</v>
      </c>
      <c r="B233" s="275" t="s">
        <v>1136</v>
      </c>
      <c r="C233" s="301">
        <v>53</v>
      </c>
    </row>
    <row r="234" spans="1:3" s="208" customFormat="1" ht="19.5" customHeight="1">
      <c r="A234" s="273">
        <v>2082850</v>
      </c>
      <c r="B234" s="275" t="s">
        <v>988</v>
      </c>
      <c r="C234" s="301">
        <v>38</v>
      </c>
    </row>
    <row r="235" spans="1:3" ht="19.5" customHeight="1">
      <c r="A235" s="273">
        <v>20830</v>
      </c>
      <c r="B235" s="274" t="s">
        <v>1137</v>
      </c>
      <c r="C235" s="299">
        <v>16</v>
      </c>
    </row>
    <row r="236" spans="1:3" s="208" customFormat="1" ht="19.5" customHeight="1">
      <c r="A236" s="273">
        <v>2083001</v>
      </c>
      <c r="B236" s="275" t="s">
        <v>1138</v>
      </c>
      <c r="C236" s="301">
        <v>16</v>
      </c>
    </row>
    <row r="237" spans="1:3" ht="19.5" customHeight="1">
      <c r="A237" s="273">
        <v>20899</v>
      </c>
      <c r="B237" s="274" t="s">
        <v>1139</v>
      </c>
      <c r="C237" s="299">
        <v>2429</v>
      </c>
    </row>
    <row r="238" spans="1:3" ht="19.5" customHeight="1">
      <c r="A238" s="273">
        <v>2089999</v>
      </c>
      <c r="B238" s="275" t="s">
        <v>1140</v>
      </c>
      <c r="C238" s="301">
        <v>2429</v>
      </c>
    </row>
    <row r="239" spans="1:3" ht="19.5" customHeight="1">
      <c r="A239" s="273">
        <v>210</v>
      </c>
      <c r="B239" s="274" t="s">
        <v>1299</v>
      </c>
      <c r="C239" s="299">
        <v>22913</v>
      </c>
    </row>
    <row r="240" spans="1:3" ht="19.5" customHeight="1">
      <c r="A240" s="273">
        <v>21001</v>
      </c>
      <c r="B240" s="274" t="s">
        <v>1141</v>
      </c>
      <c r="C240" s="299">
        <v>1319</v>
      </c>
    </row>
    <row r="241" spans="1:3" s="208" customFormat="1" ht="19.5" customHeight="1">
      <c r="A241" s="273">
        <v>2100101</v>
      </c>
      <c r="B241" s="275" t="s">
        <v>982</v>
      </c>
      <c r="C241" s="301">
        <v>354</v>
      </c>
    </row>
    <row r="242" spans="1:3" ht="19.5" customHeight="1">
      <c r="A242" s="273">
        <v>2100102</v>
      </c>
      <c r="B242" s="275" t="s">
        <v>983</v>
      </c>
      <c r="C242" s="301">
        <v>3</v>
      </c>
    </row>
    <row r="243" spans="1:3" ht="19.5" customHeight="1">
      <c r="A243" s="273">
        <v>2100199</v>
      </c>
      <c r="B243" s="275" t="s">
        <v>1142</v>
      </c>
      <c r="C243" s="301">
        <v>962</v>
      </c>
    </row>
    <row r="244" spans="1:3" s="208" customFormat="1" ht="19.5" customHeight="1">
      <c r="A244" s="273">
        <v>21002</v>
      </c>
      <c r="B244" s="274" t="s">
        <v>1143</v>
      </c>
      <c r="C244" s="299">
        <v>5401</v>
      </c>
    </row>
    <row r="245" spans="1:3" ht="19.5" customHeight="1">
      <c r="A245" s="273">
        <v>2100201</v>
      </c>
      <c r="B245" s="275" t="s">
        <v>1144</v>
      </c>
      <c r="C245" s="301">
        <v>5380</v>
      </c>
    </row>
    <row r="246" spans="1:3" s="208" customFormat="1" ht="19.5" customHeight="1">
      <c r="A246" s="273">
        <v>2100299</v>
      </c>
      <c r="B246" s="275" t="s">
        <v>1145</v>
      </c>
      <c r="C246" s="301">
        <v>21</v>
      </c>
    </row>
    <row r="247" spans="1:3" s="208" customFormat="1" ht="19.5" customHeight="1">
      <c r="A247" s="276">
        <v>21003</v>
      </c>
      <c r="B247" s="274" t="s">
        <v>1146</v>
      </c>
      <c r="C247" s="299">
        <v>3206</v>
      </c>
    </row>
    <row r="248" spans="1:3" ht="19.5" customHeight="1">
      <c r="A248" s="276">
        <v>2100301</v>
      </c>
      <c r="B248" s="275" t="s">
        <v>1147</v>
      </c>
      <c r="C248" s="301">
        <v>245</v>
      </c>
    </row>
    <row r="249" spans="1:3" ht="19.5" customHeight="1">
      <c r="A249" s="276">
        <v>2100302</v>
      </c>
      <c r="B249" s="275" t="s">
        <v>1148</v>
      </c>
      <c r="C249" s="301">
        <v>2669</v>
      </c>
    </row>
    <row r="250" spans="1:3" s="208" customFormat="1" ht="19.5" customHeight="1">
      <c r="A250" s="276">
        <v>2100399</v>
      </c>
      <c r="B250" s="275" t="s">
        <v>1149</v>
      </c>
      <c r="C250" s="301">
        <v>292</v>
      </c>
    </row>
    <row r="251" spans="1:3" ht="19.5" customHeight="1">
      <c r="A251" s="276">
        <v>21004</v>
      </c>
      <c r="B251" s="274" t="s">
        <v>1150</v>
      </c>
      <c r="C251" s="299">
        <v>6777</v>
      </c>
    </row>
    <row r="252" spans="1:3" s="208" customFormat="1" ht="19.5" customHeight="1">
      <c r="A252" s="276">
        <v>2100401</v>
      </c>
      <c r="B252" s="275" t="s">
        <v>1151</v>
      </c>
      <c r="C252" s="301">
        <v>494</v>
      </c>
    </row>
    <row r="253" spans="1:3" ht="19.5" customHeight="1">
      <c r="A253" s="276">
        <v>2100402</v>
      </c>
      <c r="B253" s="275" t="s">
        <v>1152</v>
      </c>
      <c r="C253" s="301">
        <v>127</v>
      </c>
    </row>
    <row r="254" spans="1:3" ht="19.5" customHeight="1">
      <c r="A254" s="273">
        <v>2100403</v>
      </c>
      <c r="B254" s="275" t="s">
        <v>1153</v>
      </c>
      <c r="C254" s="301">
        <v>821</v>
      </c>
    </row>
    <row r="255" spans="1:3" ht="19.5" customHeight="1">
      <c r="A255" s="273">
        <v>2100408</v>
      </c>
      <c r="B255" s="275" t="s">
        <v>1154</v>
      </c>
      <c r="C255" s="301">
        <v>2115</v>
      </c>
    </row>
    <row r="256" spans="1:3" s="208" customFormat="1" ht="19.5" customHeight="1">
      <c r="A256" s="273">
        <v>2100409</v>
      </c>
      <c r="B256" s="275" t="s">
        <v>1155</v>
      </c>
      <c r="C256" s="303">
        <v>26</v>
      </c>
    </row>
    <row r="257" spans="1:3" ht="19.5" customHeight="1">
      <c r="A257" s="273">
        <v>2100410</v>
      </c>
      <c r="B257" s="275" t="s">
        <v>1156</v>
      </c>
      <c r="C257" s="301">
        <v>1559</v>
      </c>
    </row>
    <row r="258" spans="1:3" ht="19.5" customHeight="1">
      <c r="A258" s="273">
        <v>2100499</v>
      </c>
      <c r="B258" s="275" t="s">
        <v>1157</v>
      </c>
      <c r="C258" s="301">
        <v>1635</v>
      </c>
    </row>
    <row r="259" spans="1:3" ht="19.5" customHeight="1">
      <c r="A259" s="273">
        <v>21006</v>
      </c>
      <c r="B259" s="274" t="s">
        <v>1158</v>
      </c>
      <c r="C259" s="299">
        <v>8</v>
      </c>
    </row>
    <row r="260" spans="1:3" ht="19.5" customHeight="1">
      <c r="A260" s="273">
        <v>2100601</v>
      </c>
      <c r="B260" s="275" t="s">
        <v>1159</v>
      </c>
      <c r="C260" s="301">
        <v>8</v>
      </c>
    </row>
    <row r="261" spans="1:3" ht="19.5" customHeight="1">
      <c r="A261" s="273">
        <v>21007</v>
      </c>
      <c r="B261" s="274" t="s">
        <v>1160</v>
      </c>
      <c r="C261" s="299">
        <v>958</v>
      </c>
    </row>
    <row r="262" spans="1:3" ht="19.5" customHeight="1">
      <c r="A262" s="273">
        <v>2100717</v>
      </c>
      <c r="B262" s="275" t="s">
        <v>1161</v>
      </c>
      <c r="C262" s="301">
        <v>459</v>
      </c>
    </row>
    <row r="263" spans="1:3" ht="19.5" customHeight="1">
      <c r="A263" s="273">
        <v>2100799</v>
      </c>
      <c r="B263" s="275" t="s">
        <v>1162</v>
      </c>
      <c r="C263" s="301">
        <v>499</v>
      </c>
    </row>
    <row r="264" spans="1:3" s="208" customFormat="1" ht="19.5" customHeight="1">
      <c r="A264" s="273">
        <v>21011</v>
      </c>
      <c r="B264" s="274" t="s">
        <v>1163</v>
      </c>
      <c r="C264" s="299">
        <v>3624</v>
      </c>
    </row>
    <row r="265" spans="1:3" ht="19.5" customHeight="1">
      <c r="A265" s="273">
        <v>2101101</v>
      </c>
      <c r="B265" s="275" t="s">
        <v>1164</v>
      </c>
      <c r="C265" s="301">
        <v>1023</v>
      </c>
    </row>
    <row r="266" spans="1:3" s="208" customFormat="1" ht="19.5" customHeight="1">
      <c r="A266" s="273">
        <v>2101102</v>
      </c>
      <c r="B266" s="275" t="s">
        <v>1165</v>
      </c>
      <c r="C266" s="301">
        <v>2106</v>
      </c>
    </row>
    <row r="267" spans="1:3" ht="19.5" customHeight="1">
      <c r="A267" s="273">
        <v>2101103</v>
      </c>
      <c r="B267" s="275" t="s">
        <v>1166</v>
      </c>
      <c r="C267" s="301">
        <v>440</v>
      </c>
    </row>
    <row r="268" spans="1:3" s="208" customFormat="1" ht="19.5" customHeight="1">
      <c r="A268" s="273">
        <v>2101199</v>
      </c>
      <c r="B268" s="275" t="s">
        <v>1167</v>
      </c>
      <c r="C268" s="301">
        <v>55</v>
      </c>
    </row>
    <row r="269" spans="1:3" ht="19.5" customHeight="1">
      <c r="A269" s="273">
        <v>21013</v>
      </c>
      <c r="B269" s="274" t="s">
        <v>1168</v>
      </c>
      <c r="C269" s="299">
        <v>487</v>
      </c>
    </row>
    <row r="270" spans="1:3" ht="19.5" customHeight="1">
      <c r="A270" s="273">
        <v>2101301</v>
      </c>
      <c r="B270" s="275" t="s">
        <v>1169</v>
      </c>
      <c r="C270" s="301">
        <v>487</v>
      </c>
    </row>
    <row r="271" spans="1:3" ht="19.5" customHeight="1">
      <c r="A271" s="273">
        <v>21014</v>
      </c>
      <c r="B271" s="274" t="s">
        <v>1170</v>
      </c>
      <c r="C271" s="299">
        <v>28</v>
      </c>
    </row>
    <row r="272" spans="1:3" s="208" customFormat="1" ht="19.5" customHeight="1">
      <c r="A272" s="276">
        <v>2101401</v>
      </c>
      <c r="B272" s="275" t="s">
        <v>1171</v>
      </c>
      <c r="C272" s="301">
        <v>28</v>
      </c>
    </row>
    <row r="273" spans="1:3" ht="19.5" customHeight="1">
      <c r="A273" s="276">
        <v>21015</v>
      </c>
      <c r="B273" s="274" t="s">
        <v>1172</v>
      </c>
      <c r="C273" s="299">
        <v>771</v>
      </c>
    </row>
    <row r="274" spans="1:3" s="208" customFormat="1" ht="19.5" customHeight="1">
      <c r="A274" s="276">
        <v>2101501</v>
      </c>
      <c r="B274" s="275" t="s">
        <v>982</v>
      </c>
      <c r="C274" s="301">
        <v>226</v>
      </c>
    </row>
    <row r="275" spans="1:3" ht="19.5" customHeight="1">
      <c r="A275" s="276">
        <v>2101550</v>
      </c>
      <c r="B275" s="275" t="s">
        <v>988</v>
      </c>
      <c r="C275" s="301">
        <v>23</v>
      </c>
    </row>
    <row r="276" spans="1:3" s="208" customFormat="1" ht="19.5" customHeight="1">
      <c r="A276" s="276">
        <v>2101599</v>
      </c>
      <c r="B276" s="275" t="s">
        <v>1173</v>
      </c>
      <c r="C276" s="301">
        <v>522</v>
      </c>
    </row>
    <row r="277" spans="1:3" ht="19.5" customHeight="1">
      <c r="A277" s="276">
        <v>21016</v>
      </c>
      <c r="B277" s="274" t="s">
        <v>1174</v>
      </c>
      <c r="C277" s="299">
        <v>288</v>
      </c>
    </row>
    <row r="278" spans="1:3" ht="19.5" customHeight="1">
      <c r="A278" s="276">
        <v>2101601</v>
      </c>
      <c r="B278" s="275" t="s">
        <v>1175</v>
      </c>
      <c r="C278" s="301">
        <v>288</v>
      </c>
    </row>
    <row r="279" spans="1:3" ht="19.5" customHeight="1">
      <c r="A279" s="276">
        <v>21099</v>
      </c>
      <c r="B279" s="274" t="s">
        <v>1176</v>
      </c>
      <c r="C279" s="299">
        <v>46</v>
      </c>
    </row>
    <row r="280" spans="1:3" ht="19.5" customHeight="1">
      <c r="A280" s="276">
        <v>2109999</v>
      </c>
      <c r="B280" s="275" t="s">
        <v>1177</v>
      </c>
      <c r="C280" s="301">
        <v>46</v>
      </c>
    </row>
    <row r="281" spans="1:3" s="208" customFormat="1" ht="19.5" customHeight="1">
      <c r="A281" s="276">
        <v>211</v>
      </c>
      <c r="B281" s="274" t="s">
        <v>1300</v>
      </c>
      <c r="C281" s="299">
        <v>550</v>
      </c>
    </row>
    <row r="282" spans="1:3" ht="19.5" customHeight="1">
      <c r="A282" s="276">
        <v>21101</v>
      </c>
      <c r="B282" s="274" t="s">
        <v>1178</v>
      </c>
      <c r="C282" s="299">
        <v>166</v>
      </c>
    </row>
    <row r="283" spans="1:3" s="208" customFormat="1" ht="19.5" customHeight="1">
      <c r="A283" s="276">
        <v>2110101</v>
      </c>
      <c r="B283" s="275" t="s">
        <v>982</v>
      </c>
      <c r="C283" s="301">
        <v>64</v>
      </c>
    </row>
    <row r="284" spans="1:3" ht="19.5" customHeight="1">
      <c r="A284" s="276">
        <v>2110102</v>
      </c>
      <c r="B284" s="275" t="s">
        <v>983</v>
      </c>
      <c r="C284" s="301">
        <v>7</v>
      </c>
    </row>
    <row r="285" spans="1:3" s="208" customFormat="1" ht="19.5" customHeight="1">
      <c r="A285" s="276">
        <v>2110199</v>
      </c>
      <c r="B285" s="275" t="s">
        <v>1179</v>
      </c>
      <c r="C285" s="301">
        <v>95</v>
      </c>
    </row>
    <row r="286" spans="1:3" s="208" customFormat="1" ht="19.5" customHeight="1">
      <c r="A286" s="276">
        <v>21103</v>
      </c>
      <c r="B286" s="274" t="s">
        <v>1180</v>
      </c>
      <c r="C286" s="299">
        <v>199</v>
      </c>
    </row>
    <row r="287" spans="1:3" ht="19.5" customHeight="1">
      <c r="A287" s="276">
        <v>2110399</v>
      </c>
      <c r="B287" s="275" t="s">
        <v>1181</v>
      </c>
      <c r="C287" s="301">
        <v>199</v>
      </c>
    </row>
    <row r="288" spans="1:3" ht="19.5" customHeight="1">
      <c r="A288" s="276">
        <v>21104</v>
      </c>
      <c r="B288" s="274" t="s">
        <v>1182</v>
      </c>
      <c r="C288" s="299">
        <v>100</v>
      </c>
    </row>
    <row r="289" spans="1:3" ht="19.5" customHeight="1">
      <c r="A289" s="276">
        <v>2110401</v>
      </c>
      <c r="B289" s="275" t="s">
        <v>1183</v>
      </c>
      <c r="C289" s="301">
        <v>100</v>
      </c>
    </row>
    <row r="290" spans="1:3" s="208" customFormat="1" ht="19.5" customHeight="1">
      <c r="A290" s="276">
        <v>21199</v>
      </c>
      <c r="B290" s="274" t="s">
        <v>1184</v>
      </c>
      <c r="C290" s="299">
        <v>85</v>
      </c>
    </row>
    <row r="291" spans="1:3" ht="19.5" customHeight="1">
      <c r="A291" s="276">
        <v>2119999</v>
      </c>
      <c r="B291" s="275" t="s">
        <v>1185</v>
      </c>
      <c r="C291" s="301">
        <v>85</v>
      </c>
    </row>
    <row r="292" spans="1:3" s="208" customFormat="1" ht="19.5" customHeight="1">
      <c r="A292" s="276">
        <v>212</v>
      </c>
      <c r="B292" s="274" t="s">
        <v>1301</v>
      </c>
      <c r="C292" s="299">
        <v>32653</v>
      </c>
    </row>
    <row r="293" spans="1:3" ht="19.5" customHeight="1">
      <c r="A293" s="276">
        <v>21201</v>
      </c>
      <c r="B293" s="274" t="s">
        <v>1186</v>
      </c>
      <c r="C293" s="299">
        <v>2207</v>
      </c>
    </row>
    <row r="294" spans="1:3" s="208" customFormat="1" ht="19.5" customHeight="1">
      <c r="A294" s="276">
        <v>2120101</v>
      </c>
      <c r="B294" s="275" t="s">
        <v>982</v>
      </c>
      <c r="C294" s="301">
        <v>1256</v>
      </c>
    </row>
    <row r="295" spans="1:3" ht="19.5" customHeight="1">
      <c r="A295" s="276">
        <v>2120102</v>
      </c>
      <c r="B295" s="275" t="s">
        <v>983</v>
      </c>
      <c r="C295" s="301">
        <v>8</v>
      </c>
    </row>
    <row r="296" spans="1:3" ht="19.5" customHeight="1">
      <c r="A296" s="276">
        <v>2120199</v>
      </c>
      <c r="B296" s="275" t="s">
        <v>1187</v>
      </c>
      <c r="C296" s="301">
        <v>943</v>
      </c>
    </row>
    <row r="297" spans="1:3" s="208" customFormat="1" ht="19.5" customHeight="1">
      <c r="A297" s="276">
        <v>21202</v>
      </c>
      <c r="B297" s="274" t="s">
        <v>1188</v>
      </c>
      <c r="C297" s="299">
        <v>23</v>
      </c>
    </row>
    <row r="298" spans="1:3" ht="19.5" customHeight="1">
      <c r="A298" s="276">
        <v>2120201</v>
      </c>
      <c r="B298" s="275" t="s">
        <v>1189</v>
      </c>
      <c r="C298" s="301">
        <v>23</v>
      </c>
    </row>
    <row r="299" spans="1:3" s="208" customFormat="1" ht="19.5" customHeight="1">
      <c r="A299" s="276">
        <v>21203</v>
      </c>
      <c r="B299" s="274" t="s">
        <v>1190</v>
      </c>
      <c r="C299" s="299">
        <v>30045</v>
      </c>
    </row>
    <row r="300" spans="1:3" s="208" customFormat="1" ht="19.5" customHeight="1">
      <c r="A300" s="276">
        <v>2120399</v>
      </c>
      <c r="B300" s="275" t="s">
        <v>1191</v>
      </c>
      <c r="C300" s="301">
        <v>30045</v>
      </c>
    </row>
    <row r="301" spans="1:3" ht="19.5" customHeight="1">
      <c r="A301" s="276">
        <v>21205</v>
      </c>
      <c r="B301" s="274" t="s">
        <v>1192</v>
      </c>
      <c r="C301" s="299">
        <v>114</v>
      </c>
    </row>
    <row r="302" spans="1:3" ht="19.5" customHeight="1">
      <c r="A302" s="276">
        <v>2120501</v>
      </c>
      <c r="B302" s="275" t="s">
        <v>1193</v>
      </c>
      <c r="C302" s="301">
        <v>114</v>
      </c>
    </row>
    <row r="303" spans="1:3" ht="19.5" customHeight="1">
      <c r="A303" s="276">
        <v>21299</v>
      </c>
      <c r="B303" s="274" t="s">
        <v>1194</v>
      </c>
      <c r="C303" s="299">
        <v>264</v>
      </c>
    </row>
    <row r="304" spans="1:3" s="208" customFormat="1" ht="19.5" customHeight="1">
      <c r="A304" s="276">
        <v>2129999</v>
      </c>
      <c r="B304" s="275" t="s">
        <v>1195</v>
      </c>
      <c r="C304" s="301">
        <v>264</v>
      </c>
    </row>
    <row r="305" spans="1:3" ht="19.5" customHeight="1">
      <c r="A305" s="276">
        <v>213</v>
      </c>
      <c r="B305" s="274" t="s">
        <v>1302</v>
      </c>
      <c r="C305" s="299">
        <v>34939</v>
      </c>
    </row>
    <row r="306" spans="1:3" s="208" customFormat="1" ht="19.5" customHeight="1">
      <c r="A306" s="276">
        <v>21301</v>
      </c>
      <c r="B306" s="274" t="s">
        <v>1196</v>
      </c>
      <c r="C306" s="299">
        <v>14036</v>
      </c>
    </row>
    <row r="307" spans="1:3" ht="19.5" customHeight="1">
      <c r="A307" s="276">
        <v>2130101</v>
      </c>
      <c r="B307" s="275" t="s">
        <v>982</v>
      </c>
      <c r="C307" s="301">
        <v>639</v>
      </c>
    </row>
    <row r="308" spans="1:3" s="208" customFormat="1" ht="19.5" customHeight="1">
      <c r="A308" s="276">
        <v>2130104</v>
      </c>
      <c r="B308" s="275" t="s">
        <v>988</v>
      </c>
      <c r="C308" s="301">
        <v>1996</v>
      </c>
    </row>
    <row r="309" spans="1:3" ht="19.5" customHeight="1">
      <c r="A309" s="276">
        <v>2130106</v>
      </c>
      <c r="B309" s="275" t="s">
        <v>1197</v>
      </c>
      <c r="C309" s="301">
        <v>9</v>
      </c>
    </row>
    <row r="310" spans="1:3" s="208" customFormat="1" ht="19.5" customHeight="1">
      <c r="A310" s="276">
        <v>2130108</v>
      </c>
      <c r="B310" s="275" t="s">
        <v>1198</v>
      </c>
      <c r="C310" s="301">
        <v>548</v>
      </c>
    </row>
    <row r="311" spans="1:3" ht="19.5" customHeight="1">
      <c r="A311" s="276">
        <v>2130109</v>
      </c>
      <c r="B311" s="275" t="s">
        <v>1199</v>
      </c>
      <c r="C311" s="301">
        <v>49</v>
      </c>
    </row>
    <row r="312" spans="1:3" s="208" customFormat="1" ht="19.5" customHeight="1">
      <c r="A312" s="276">
        <v>2130120</v>
      </c>
      <c r="B312" s="275" t="s">
        <v>1200</v>
      </c>
      <c r="C312" s="301">
        <v>28</v>
      </c>
    </row>
    <row r="313" spans="1:3" s="208" customFormat="1" ht="19.5" customHeight="1">
      <c r="A313" s="276">
        <v>2130122</v>
      </c>
      <c r="B313" s="275" t="s">
        <v>1201</v>
      </c>
      <c r="C313" s="301">
        <v>1250</v>
      </c>
    </row>
    <row r="314" spans="1:3" ht="19.5" customHeight="1">
      <c r="A314" s="276">
        <v>2130135</v>
      </c>
      <c r="B314" s="275" t="s">
        <v>1202</v>
      </c>
      <c r="C314" s="301">
        <v>23</v>
      </c>
    </row>
    <row r="315" spans="1:3" ht="19.5" customHeight="1">
      <c r="A315" s="276">
        <v>2130142</v>
      </c>
      <c r="B315" s="275" t="s">
        <v>1203</v>
      </c>
      <c r="C315" s="301">
        <v>2360</v>
      </c>
    </row>
    <row r="316" spans="1:3" ht="19.5" customHeight="1">
      <c r="A316" s="276">
        <v>2130152</v>
      </c>
      <c r="B316" s="275" t="s">
        <v>1204</v>
      </c>
      <c r="C316" s="301">
        <v>35</v>
      </c>
    </row>
    <row r="317" spans="1:3" ht="19.5" customHeight="1">
      <c r="A317" s="276">
        <v>2130153</v>
      </c>
      <c r="B317" s="275" t="s">
        <v>1205</v>
      </c>
      <c r="C317" s="301">
        <v>2418</v>
      </c>
    </row>
    <row r="318" spans="1:3" ht="19.5" customHeight="1">
      <c r="A318" s="276">
        <v>2130199</v>
      </c>
      <c r="B318" s="275" t="s">
        <v>1206</v>
      </c>
      <c r="C318" s="301">
        <v>4681</v>
      </c>
    </row>
    <row r="319" spans="1:3" ht="19.5" customHeight="1">
      <c r="A319" s="276">
        <v>21302</v>
      </c>
      <c r="B319" s="274" t="s">
        <v>1207</v>
      </c>
      <c r="C319" s="299">
        <v>5804</v>
      </c>
    </row>
    <row r="320" spans="1:3" ht="19.5" customHeight="1">
      <c r="A320" s="276">
        <v>2130201</v>
      </c>
      <c r="B320" s="275" t="s">
        <v>982</v>
      </c>
      <c r="C320" s="301">
        <v>252</v>
      </c>
    </row>
    <row r="321" spans="1:3" ht="19.5" customHeight="1">
      <c r="A321" s="276">
        <v>2130202</v>
      </c>
      <c r="B321" s="275" t="s">
        <v>983</v>
      </c>
      <c r="C321" s="301">
        <v>2</v>
      </c>
    </row>
    <row r="322" spans="1:3" ht="19.5" customHeight="1">
      <c r="A322" s="276">
        <v>2130204</v>
      </c>
      <c r="B322" s="275" t="s">
        <v>1208</v>
      </c>
      <c r="C322" s="301">
        <v>394</v>
      </c>
    </row>
    <row r="323" spans="1:3" ht="19.5" customHeight="1">
      <c r="A323" s="276">
        <v>2130205</v>
      </c>
      <c r="B323" s="275" t="s">
        <v>1209</v>
      </c>
      <c r="C323" s="301">
        <v>954</v>
      </c>
    </row>
    <row r="324" spans="1:3" ht="19.5" customHeight="1">
      <c r="A324" s="276">
        <v>2130206</v>
      </c>
      <c r="B324" s="275" t="s">
        <v>1210</v>
      </c>
      <c r="C324" s="301">
        <v>60</v>
      </c>
    </row>
    <row r="325" spans="1:3" ht="19.5" customHeight="1">
      <c r="A325" s="276">
        <v>2130207</v>
      </c>
      <c r="B325" s="275" t="s">
        <v>1211</v>
      </c>
      <c r="C325" s="301">
        <v>1712</v>
      </c>
    </row>
    <row r="326" spans="1:3" ht="19.5" customHeight="1">
      <c r="A326" s="276">
        <v>2130209</v>
      </c>
      <c r="B326" s="275" t="s">
        <v>1212</v>
      </c>
      <c r="C326" s="301">
        <v>787</v>
      </c>
    </row>
    <row r="327" spans="1:3" ht="19.5" customHeight="1">
      <c r="A327" s="276">
        <v>2130234</v>
      </c>
      <c r="B327" s="275" t="s">
        <v>1213</v>
      </c>
      <c r="C327" s="301">
        <v>448</v>
      </c>
    </row>
    <row r="328" spans="1:3" ht="19.5" customHeight="1">
      <c r="A328" s="276">
        <v>2130299</v>
      </c>
      <c r="B328" s="275" t="s">
        <v>1214</v>
      </c>
      <c r="C328" s="301">
        <v>1195</v>
      </c>
    </row>
    <row r="329" spans="1:3" s="208" customFormat="1" ht="19.5" customHeight="1">
      <c r="A329" s="276">
        <v>21303</v>
      </c>
      <c r="B329" s="274" t="s">
        <v>1215</v>
      </c>
      <c r="C329" s="299">
        <v>3477</v>
      </c>
    </row>
    <row r="330" spans="1:3" ht="19.5" customHeight="1">
      <c r="A330" s="276">
        <v>2130301</v>
      </c>
      <c r="B330" s="275" t="s">
        <v>982</v>
      </c>
      <c r="C330" s="301">
        <v>176</v>
      </c>
    </row>
    <row r="331" spans="1:3" ht="19.5" customHeight="1">
      <c r="A331" s="276">
        <v>2130302</v>
      </c>
      <c r="B331" s="275" t="s">
        <v>983</v>
      </c>
      <c r="C331" s="301">
        <v>6</v>
      </c>
    </row>
    <row r="332" spans="1:3" ht="19.5" customHeight="1">
      <c r="A332" s="276">
        <v>2130305</v>
      </c>
      <c r="B332" s="275" t="s">
        <v>1216</v>
      </c>
      <c r="C332" s="301">
        <v>59</v>
      </c>
    </row>
    <row r="333" spans="1:3" ht="19.5" customHeight="1">
      <c r="A333" s="276">
        <v>2130306</v>
      </c>
      <c r="B333" s="275" t="s">
        <v>1217</v>
      </c>
      <c r="C333" s="301">
        <v>248</v>
      </c>
    </row>
    <row r="334" spans="1:3" ht="19.5" customHeight="1">
      <c r="A334" s="276">
        <v>2130315</v>
      </c>
      <c r="B334" s="275" t="s">
        <v>1218</v>
      </c>
      <c r="C334" s="301">
        <v>129</v>
      </c>
    </row>
    <row r="335" spans="1:3" ht="19.5" customHeight="1">
      <c r="A335" s="276">
        <v>2130334</v>
      </c>
      <c r="B335" s="275" t="s">
        <v>1219</v>
      </c>
      <c r="C335" s="301">
        <v>17</v>
      </c>
    </row>
    <row r="336" spans="1:3" ht="19.5" customHeight="1">
      <c r="A336" s="276">
        <v>2130399</v>
      </c>
      <c r="B336" s="275" t="s">
        <v>1220</v>
      </c>
      <c r="C336" s="301">
        <v>2842</v>
      </c>
    </row>
    <row r="337" spans="1:3" ht="19.5" customHeight="1">
      <c r="A337" s="276">
        <v>21305</v>
      </c>
      <c r="B337" s="274" t="s">
        <v>1221</v>
      </c>
      <c r="C337" s="299">
        <v>5468</v>
      </c>
    </row>
    <row r="338" spans="1:3" ht="19.5" customHeight="1">
      <c r="A338" s="276">
        <v>2130501</v>
      </c>
      <c r="B338" s="275" t="s">
        <v>982</v>
      </c>
      <c r="C338" s="301">
        <v>66</v>
      </c>
    </row>
    <row r="339" spans="1:3" s="208" customFormat="1" ht="19.5" customHeight="1">
      <c r="A339" s="276">
        <v>2130502</v>
      </c>
      <c r="B339" s="275" t="s">
        <v>983</v>
      </c>
      <c r="C339" s="301">
        <v>2</v>
      </c>
    </row>
    <row r="340" spans="1:3" ht="19.5" customHeight="1">
      <c r="A340" s="276">
        <v>2130550</v>
      </c>
      <c r="B340" s="275" t="s">
        <v>988</v>
      </c>
      <c r="C340" s="301">
        <v>259</v>
      </c>
    </row>
    <row r="341" spans="1:3" ht="19.5" customHeight="1">
      <c r="A341" s="276">
        <v>2130599</v>
      </c>
      <c r="B341" s="275" t="s">
        <v>1222</v>
      </c>
      <c r="C341" s="301">
        <v>5141</v>
      </c>
    </row>
    <row r="342" spans="1:3" ht="19.5" customHeight="1">
      <c r="A342" s="276">
        <v>21307</v>
      </c>
      <c r="B342" s="274" t="s">
        <v>1223</v>
      </c>
      <c r="C342" s="299">
        <v>643</v>
      </c>
    </row>
    <row r="343" spans="1:3" ht="19.5" customHeight="1">
      <c r="A343" s="276">
        <v>2130701</v>
      </c>
      <c r="B343" s="275" t="s">
        <v>1224</v>
      </c>
      <c r="C343" s="301">
        <v>140</v>
      </c>
    </row>
    <row r="344" spans="1:3" ht="19.5" customHeight="1">
      <c r="A344" s="276">
        <v>2130706</v>
      </c>
      <c r="B344" s="275" t="s">
        <v>1225</v>
      </c>
      <c r="C344" s="301">
        <v>360</v>
      </c>
    </row>
    <row r="345" spans="1:3" ht="19.5" customHeight="1">
      <c r="A345" s="276">
        <v>2130799</v>
      </c>
      <c r="B345" s="275" t="s">
        <v>1226</v>
      </c>
      <c r="C345" s="301">
        <v>143</v>
      </c>
    </row>
    <row r="346" spans="1:3" ht="19.5" customHeight="1">
      <c r="A346" s="276">
        <v>21308</v>
      </c>
      <c r="B346" s="274" t="s">
        <v>1227</v>
      </c>
      <c r="C346" s="299">
        <v>304</v>
      </c>
    </row>
    <row r="347" spans="1:3" ht="19.5" customHeight="1">
      <c r="A347" s="276">
        <v>2130803</v>
      </c>
      <c r="B347" s="275" t="s">
        <v>1228</v>
      </c>
      <c r="C347" s="301">
        <v>304</v>
      </c>
    </row>
    <row r="348" spans="1:3" s="208" customFormat="1" ht="19.5" customHeight="1">
      <c r="A348" s="276">
        <v>21399</v>
      </c>
      <c r="B348" s="274" t="s">
        <v>1229</v>
      </c>
      <c r="C348" s="299">
        <v>5207</v>
      </c>
    </row>
    <row r="349" spans="1:3" ht="19.5" customHeight="1">
      <c r="A349" s="276">
        <v>2139999</v>
      </c>
      <c r="B349" s="275" t="s">
        <v>1230</v>
      </c>
      <c r="C349" s="301">
        <v>5207</v>
      </c>
    </row>
    <row r="350" spans="1:3" ht="19.5" customHeight="1">
      <c r="A350" s="276">
        <v>214</v>
      </c>
      <c r="B350" s="274" t="s">
        <v>1303</v>
      </c>
      <c r="C350" s="299">
        <v>3032</v>
      </c>
    </row>
    <row r="351" spans="1:3" ht="19.5" customHeight="1">
      <c r="A351" s="276">
        <v>21401</v>
      </c>
      <c r="B351" s="274" t="s">
        <v>1231</v>
      </c>
      <c r="C351" s="299">
        <v>2762</v>
      </c>
    </row>
    <row r="352" spans="1:3" ht="19.5" customHeight="1">
      <c r="A352" s="276">
        <v>2140101</v>
      </c>
      <c r="B352" s="275" t="s">
        <v>982</v>
      </c>
      <c r="C352" s="301">
        <v>501</v>
      </c>
    </row>
    <row r="353" spans="1:3" s="208" customFormat="1" ht="19.5" customHeight="1">
      <c r="A353" s="276">
        <v>2140102</v>
      </c>
      <c r="B353" s="275" t="s">
        <v>983</v>
      </c>
      <c r="C353" s="301">
        <v>5</v>
      </c>
    </row>
    <row r="354" spans="1:3" ht="19.5" customHeight="1">
      <c r="A354" s="276">
        <v>2140104</v>
      </c>
      <c r="B354" s="275" t="s">
        <v>1232</v>
      </c>
      <c r="C354" s="301">
        <v>627</v>
      </c>
    </row>
    <row r="355" spans="1:3" ht="19.5" customHeight="1">
      <c r="A355" s="276">
        <v>2140106</v>
      </c>
      <c r="B355" s="275" t="s">
        <v>1233</v>
      </c>
      <c r="C355" s="301">
        <v>116</v>
      </c>
    </row>
    <row r="356" spans="1:3" ht="19.5" customHeight="1">
      <c r="A356" s="276">
        <v>2140110</v>
      </c>
      <c r="B356" s="275" t="s">
        <v>1234</v>
      </c>
      <c r="C356" s="301">
        <v>4</v>
      </c>
    </row>
    <row r="357" spans="1:3" ht="19.5" customHeight="1">
      <c r="A357" s="276">
        <v>2140199</v>
      </c>
      <c r="B357" s="275" t="s">
        <v>1235</v>
      </c>
      <c r="C357" s="301">
        <v>1509</v>
      </c>
    </row>
    <row r="358" spans="1:3" s="208" customFormat="1" ht="19.5" customHeight="1">
      <c r="A358" s="276">
        <v>21406</v>
      </c>
      <c r="B358" s="274" t="s">
        <v>1236</v>
      </c>
      <c r="C358" s="299">
        <v>78</v>
      </c>
    </row>
    <row r="359" spans="1:3" ht="19.5" customHeight="1">
      <c r="A359" s="276">
        <v>2140602</v>
      </c>
      <c r="B359" s="275" t="s">
        <v>1237</v>
      </c>
      <c r="C359" s="301">
        <v>78</v>
      </c>
    </row>
    <row r="360" spans="1:3" s="208" customFormat="1" ht="19.5" customHeight="1">
      <c r="A360" s="276">
        <v>21499</v>
      </c>
      <c r="B360" s="274" t="s">
        <v>1238</v>
      </c>
      <c r="C360" s="299">
        <v>192</v>
      </c>
    </row>
    <row r="361" spans="1:3" ht="19.5" customHeight="1">
      <c r="A361" s="276">
        <v>2149999</v>
      </c>
      <c r="B361" s="275" t="s">
        <v>1239</v>
      </c>
      <c r="C361" s="301">
        <v>192</v>
      </c>
    </row>
    <row r="362" spans="1:3" s="208" customFormat="1" ht="19.5" customHeight="1">
      <c r="A362" s="276">
        <v>215</v>
      </c>
      <c r="B362" s="274" t="s">
        <v>1304</v>
      </c>
      <c r="C362" s="299">
        <v>2392</v>
      </c>
    </row>
    <row r="363" spans="1:3" s="208" customFormat="1" ht="19.5" customHeight="1">
      <c r="A363" s="276">
        <v>21502</v>
      </c>
      <c r="B363" s="274" t="s">
        <v>1240</v>
      </c>
      <c r="C363" s="299">
        <v>320</v>
      </c>
    </row>
    <row r="364" spans="1:3" ht="19.5" customHeight="1">
      <c r="A364" s="276">
        <v>2150299</v>
      </c>
      <c r="B364" s="275" t="s">
        <v>1241</v>
      </c>
      <c r="C364" s="301">
        <v>320</v>
      </c>
    </row>
    <row r="365" spans="1:3" ht="19.5" customHeight="1">
      <c r="A365" s="276">
        <v>21505</v>
      </c>
      <c r="B365" s="274" t="s">
        <v>1242</v>
      </c>
      <c r="C365" s="299">
        <v>141</v>
      </c>
    </row>
    <row r="366" spans="1:3" ht="19.5" customHeight="1">
      <c r="A366" s="276">
        <v>2150501</v>
      </c>
      <c r="B366" s="275" t="s">
        <v>982</v>
      </c>
      <c r="C366" s="301">
        <v>26</v>
      </c>
    </row>
    <row r="367" spans="1:3" ht="19.5" customHeight="1">
      <c r="A367" s="276">
        <v>2150502</v>
      </c>
      <c r="B367" s="275" t="s">
        <v>983</v>
      </c>
      <c r="C367" s="301">
        <v>9</v>
      </c>
    </row>
    <row r="368" spans="1:3" ht="19.5" customHeight="1">
      <c r="A368" s="276">
        <v>2150550</v>
      </c>
      <c r="B368" s="275" t="s">
        <v>988</v>
      </c>
      <c r="C368" s="302">
        <v>106</v>
      </c>
    </row>
    <row r="369" spans="1:5" ht="19.5" customHeight="1">
      <c r="A369" s="276">
        <v>21508</v>
      </c>
      <c r="B369" s="274" t="s">
        <v>1243</v>
      </c>
      <c r="C369" s="299">
        <v>1910</v>
      </c>
      <c r="E369" s="262"/>
    </row>
    <row r="370" spans="1:5" ht="19.5" customHeight="1">
      <c r="A370" s="276">
        <v>2150805</v>
      </c>
      <c r="B370" s="275" t="s">
        <v>1244</v>
      </c>
      <c r="C370" s="301">
        <v>51</v>
      </c>
      <c r="E370" s="262"/>
    </row>
    <row r="371" spans="1:5" s="208" customFormat="1" ht="19.5" customHeight="1">
      <c r="A371" s="276">
        <v>2150899</v>
      </c>
      <c r="B371" s="275" t="s">
        <v>1245</v>
      </c>
      <c r="C371" s="301">
        <v>1859</v>
      </c>
      <c r="E371" s="262"/>
    </row>
    <row r="372" spans="1:5" ht="19.5" customHeight="1">
      <c r="A372" s="276">
        <v>21599</v>
      </c>
      <c r="B372" s="274" t="s">
        <v>1246</v>
      </c>
      <c r="C372" s="299">
        <v>21</v>
      </c>
      <c r="E372" s="262"/>
    </row>
    <row r="373" spans="1:5" s="208" customFormat="1" ht="19.5" customHeight="1">
      <c r="A373" s="276">
        <v>2159999</v>
      </c>
      <c r="B373" s="275" t="s">
        <v>1247</v>
      </c>
      <c r="C373" s="301">
        <v>21</v>
      </c>
      <c r="E373" s="262"/>
    </row>
    <row r="374" spans="1:5" ht="19.5" customHeight="1">
      <c r="A374" s="276">
        <v>216</v>
      </c>
      <c r="B374" s="274" t="s">
        <v>1305</v>
      </c>
      <c r="C374" s="299">
        <v>219</v>
      </c>
      <c r="E374"/>
    </row>
    <row r="375" spans="1:5" s="208" customFormat="1" ht="19.5" customHeight="1">
      <c r="A375" s="276">
        <v>21602</v>
      </c>
      <c r="B375" s="274" t="s">
        <v>1248</v>
      </c>
      <c r="C375" s="299">
        <v>197</v>
      </c>
    </row>
    <row r="376" spans="1:5" s="208" customFormat="1" ht="19.5" customHeight="1">
      <c r="A376" s="276">
        <v>2160201</v>
      </c>
      <c r="B376" s="275" t="s">
        <v>982</v>
      </c>
      <c r="C376" s="301">
        <v>29</v>
      </c>
    </row>
    <row r="377" spans="1:5" ht="19.5" customHeight="1">
      <c r="A377" s="276">
        <v>2160202</v>
      </c>
      <c r="B377" s="275" t="s">
        <v>983</v>
      </c>
      <c r="C377" s="301">
        <v>64</v>
      </c>
    </row>
    <row r="378" spans="1:5" s="208" customFormat="1" ht="19.5" customHeight="1">
      <c r="A378" s="276">
        <v>2160250</v>
      </c>
      <c r="B378" s="275" t="s">
        <v>988</v>
      </c>
      <c r="C378" s="301">
        <v>4</v>
      </c>
    </row>
    <row r="379" spans="1:5" ht="19.5" customHeight="1">
      <c r="A379" s="276">
        <v>2160299</v>
      </c>
      <c r="B379" s="275" t="s">
        <v>1249</v>
      </c>
      <c r="C379" s="301">
        <v>100</v>
      </c>
    </row>
    <row r="380" spans="1:5" ht="19.5" customHeight="1">
      <c r="A380" s="276">
        <v>21606</v>
      </c>
      <c r="B380" s="274" t="s">
        <v>1250</v>
      </c>
      <c r="C380" s="299">
        <v>2</v>
      </c>
    </row>
    <row r="381" spans="1:5" s="208" customFormat="1" ht="19.5" customHeight="1">
      <c r="A381" s="276">
        <v>2160699</v>
      </c>
      <c r="B381" s="275" t="s">
        <v>1251</v>
      </c>
      <c r="C381" s="301">
        <v>2</v>
      </c>
    </row>
    <row r="382" spans="1:5" s="208" customFormat="1" ht="19.5" customHeight="1">
      <c r="A382" s="276">
        <v>21699</v>
      </c>
      <c r="B382" s="274" t="s">
        <v>1252</v>
      </c>
      <c r="C382" s="299">
        <v>20</v>
      </c>
    </row>
    <row r="383" spans="1:5" ht="19.5" customHeight="1">
      <c r="A383" s="276">
        <v>2169999</v>
      </c>
      <c r="B383" s="275" t="s">
        <v>1253</v>
      </c>
      <c r="C383" s="301">
        <v>20</v>
      </c>
    </row>
    <row r="384" spans="1:5" ht="19.5" customHeight="1">
      <c r="A384" s="276">
        <v>220</v>
      </c>
      <c r="B384" s="274" t="s">
        <v>1306</v>
      </c>
      <c r="C384" s="299">
        <v>508</v>
      </c>
    </row>
    <row r="385" spans="1:3" ht="19.5" customHeight="1">
      <c r="A385" s="276">
        <v>22001</v>
      </c>
      <c r="B385" s="274" t="s">
        <v>1254</v>
      </c>
      <c r="C385" s="299">
        <v>461</v>
      </c>
    </row>
    <row r="386" spans="1:3" s="208" customFormat="1" ht="19.5" customHeight="1">
      <c r="A386" s="276">
        <v>2200101</v>
      </c>
      <c r="B386" s="275" t="s">
        <v>982</v>
      </c>
      <c r="C386" s="301">
        <v>23</v>
      </c>
    </row>
    <row r="387" spans="1:3" ht="19.5" customHeight="1">
      <c r="A387" s="276">
        <v>2200102</v>
      </c>
      <c r="B387" s="275" t="s">
        <v>983</v>
      </c>
      <c r="C387" s="301">
        <v>6</v>
      </c>
    </row>
    <row r="388" spans="1:3" s="208" customFormat="1" ht="19.5" customHeight="1">
      <c r="A388" s="276">
        <v>2200104</v>
      </c>
      <c r="B388" s="275" t="s">
        <v>1255</v>
      </c>
      <c r="C388" s="301">
        <v>40</v>
      </c>
    </row>
    <row r="389" spans="1:3" s="208" customFormat="1" ht="19.5" customHeight="1">
      <c r="A389" s="276">
        <v>2200199</v>
      </c>
      <c r="B389" s="275" t="s">
        <v>1256</v>
      </c>
      <c r="C389" s="301">
        <v>392</v>
      </c>
    </row>
    <row r="390" spans="1:3" ht="19.5" customHeight="1">
      <c r="A390" s="276">
        <v>22005</v>
      </c>
      <c r="B390" s="274" t="s">
        <v>1257</v>
      </c>
      <c r="C390" s="299">
        <v>47</v>
      </c>
    </row>
    <row r="391" spans="1:3" s="208" customFormat="1" ht="19.5" customHeight="1">
      <c r="A391" s="276">
        <v>2200501</v>
      </c>
      <c r="B391" s="275" t="s">
        <v>982</v>
      </c>
      <c r="C391" s="301">
        <v>9</v>
      </c>
    </row>
    <row r="392" spans="1:3" s="208" customFormat="1" ht="19.5" customHeight="1">
      <c r="A392" s="276">
        <v>2200504</v>
      </c>
      <c r="B392" s="275" t="s">
        <v>1258</v>
      </c>
      <c r="C392" s="301">
        <v>34</v>
      </c>
    </row>
    <row r="393" spans="1:3" ht="19.5" customHeight="1">
      <c r="A393" s="276">
        <v>2200509</v>
      </c>
      <c r="B393" s="275" t="s">
        <v>1259</v>
      </c>
      <c r="C393" s="301">
        <v>4</v>
      </c>
    </row>
    <row r="394" spans="1:3" ht="19.5" customHeight="1">
      <c r="A394" s="276">
        <v>221</v>
      </c>
      <c r="B394" s="274" t="s">
        <v>1307</v>
      </c>
      <c r="C394" s="299">
        <v>7499</v>
      </c>
    </row>
    <row r="395" spans="1:3" ht="19.5" customHeight="1">
      <c r="A395" s="276">
        <v>22101</v>
      </c>
      <c r="B395" s="274" t="s">
        <v>1260</v>
      </c>
      <c r="C395" s="299">
        <v>2913</v>
      </c>
    </row>
    <row r="396" spans="1:3" s="208" customFormat="1" ht="19.5" customHeight="1">
      <c r="A396" s="276">
        <v>2210102</v>
      </c>
      <c r="B396" s="275" t="s">
        <v>1261</v>
      </c>
      <c r="C396" s="301">
        <v>118</v>
      </c>
    </row>
    <row r="397" spans="1:3" ht="19.5" customHeight="1">
      <c r="A397" s="276">
        <v>2210103</v>
      </c>
      <c r="B397" s="275" t="s">
        <v>1262</v>
      </c>
      <c r="C397" s="301">
        <v>2</v>
      </c>
    </row>
    <row r="398" spans="1:3" ht="19.5" customHeight="1">
      <c r="A398" s="276">
        <v>2210105</v>
      </c>
      <c r="B398" s="275" t="s">
        <v>1263</v>
      </c>
      <c r="C398" s="301">
        <v>254</v>
      </c>
    </row>
    <row r="399" spans="1:3" ht="19.5" customHeight="1">
      <c r="A399" s="276">
        <v>2210106</v>
      </c>
      <c r="B399" s="275" t="s">
        <v>1264</v>
      </c>
      <c r="C399" s="301">
        <v>122</v>
      </c>
    </row>
    <row r="400" spans="1:3" s="208" customFormat="1" ht="19.5" customHeight="1">
      <c r="A400" s="276">
        <v>2210108</v>
      </c>
      <c r="B400" s="275" t="s">
        <v>1265</v>
      </c>
      <c r="C400" s="301">
        <v>2267</v>
      </c>
    </row>
    <row r="401" spans="1:3" s="208" customFormat="1" ht="19.5" customHeight="1">
      <c r="A401" s="276">
        <v>2210199</v>
      </c>
      <c r="B401" s="275" t="s">
        <v>1266</v>
      </c>
      <c r="C401" s="301">
        <v>150</v>
      </c>
    </row>
    <row r="402" spans="1:3" ht="19.5" customHeight="1">
      <c r="A402" s="276">
        <v>22102</v>
      </c>
      <c r="B402" s="274" t="s">
        <v>1267</v>
      </c>
      <c r="C402" s="299">
        <v>4586</v>
      </c>
    </row>
    <row r="403" spans="1:3" ht="19.5" customHeight="1">
      <c r="A403" s="276">
        <v>2210201</v>
      </c>
      <c r="B403" s="275" t="s">
        <v>1268</v>
      </c>
      <c r="C403" s="301">
        <v>4586</v>
      </c>
    </row>
    <row r="404" spans="1:3" ht="19.5" customHeight="1">
      <c r="A404" s="276">
        <v>222</v>
      </c>
      <c r="B404" s="274" t="s">
        <v>1308</v>
      </c>
      <c r="C404" s="299">
        <v>131</v>
      </c>
    </row>
    <row r="405" spans="1:3" s="208" customFormat="1" ht="19.5" customHeight="1">
      <c r="A405" s="276">
        <v>22201</v>
      </c>
      <c r="B405" s="274" t="s">
        <v>1269</v>
      </c>
      <c r="C405" s="299">
        <v>80</v>
      </c>
    </row>
    <row r="406" spans="1:3" ht="19.5" customHeight="1">
      <c r="A406" s="276">
        <v>2220199</v>
      </c>
      <c r="B406" s="275" t="s">
        <v>1270</v>
      </c>
      <c r="C406" s="301">
        <v>80</v>
      </c>
    </row>
    <row r="407" spans="1:3" s="208" customFormat="1" ht="19.5" customHeight="1">
      <c r="A407" s="276">
        <v>22205</v>
      </c>
      <c r="B407" s="274" t="s">
        <v>1271</v>
      </c>
      <c r="C407" s="299">
        <v>51</v>
      </c>
    </row>
    <row r="408" spans="1:3" s="208" customFormat="1" ht="19.5" customHeight="1">
      <c r="A408" s="276">
        <v>2220511</v>
      </c>
      <c r="B408" s="275" t="s">
        <v>1272</v>
      </c>
      <c r="C408" s="301">
        <v>51</v>
      </c>
    </row>
    <row r="409" spans="1:3" ht="19.5" customHeight="1">
      <c r="A409" s="276">
        <v>224</v>
      </c>
      <c r="B409" s="274" t="s">
        <v>1309</v>
      </c>
      <c r="C409" s="299">
        <v>2570</v>
      </c>
    </row>
    <row r="410" spans="1:3" s="208" customFormat="1" ht="19.5" customHeight="1">
      <c r="A410" s="276">
        <v>22401</v>
      </c>
      <c r="B410" s="274" t="s">
        <v>1273</v>
      </c>
      <c r="C410" s="299">
        <v>653</v>
      </c>
    </row>
    <row r="411" spans="1:3" ht="19.5" customHeight="1">
      <c r="A411" s="276">
        <v>2240101</v>
      </c>
      <c r="B411" s="275" t="s">
        <v>982</v>
      </c>
      <c r="C411" s="301">
        <v>353</v>
      </c>
    </row>
    <row r="412" spans="1:3" s="208" customFormat="1" ht="19.5" customHeight="1">
      <c r="A412" s="276">
        <v>2240102</v>
      </c>
      <c r="B412" s="275" t="s">
        <v>983</v>
      </c>
      <c r="C412" s="301">
        <v>65</v>
      </c>
    </row>
    <row r="413" spans="1:3" s="208" customFormat="1" ht="19.5" customHeight="1">
      <c r="A413" s="276">
        <v>2240106</v>
      </c>
      <c r="B413" s="275" t="s">
        <v>1274</v>
      </c>
      <c r="C413" s="301">
        <v>25</v>
      </c>
    </row>
    <row r="414" spans="1:3" ht="19.5" customHeight="1">
      <c r="A414" s="276">
        <v>2240108</v>
      </c>
      <c r="B414" s="275" t="s">
        <v>1275</v>
      </c>
      <c r="C414" s="301">
        <v>100</v>
      </c>
    </row>
    <row r="415" spans="1:3" ht="19.5" customHeight="1">
      <c r="A415" s="276">
        <v>2240109</v>
      </c>
      <c r="B415" s="275" t="s">
        <v>1276</v>
      </c>
      <c r="C415" s="301">
        <v>5</v>
      </c>
    </row>
    <row r="416" spans="1:3" ht="19.5" customHeight="1">
      <c r="A416" s="276">
        <v>2240150</v>
      </c>
      <c r="B416" s="275" t="s">
        <v>988</v>
      </c>
      <c r="C416" s="301">
        <v>11</v>
      </c>
    </row>
    <row r="417" spans="1:3" ht="19.5" customHeight="1">
      <c r="A417" s="276">
        <v>2240199</v>
      </c>
      <c r="B417" s="275" t="s">
        <v>1277</v>
      </c>
      <c r="C417" s="301">
        <v>94</v>
      </c>
    </row>
    <row r="418" spans="1:3" ht="19.5" customHeight="1">
      <c r="A418" s="276">
        <v>22402</v>
      </c>
      <c r="B418" s="274" t="s">
        <v>1278</v>
      </c>
      <c r="C418" s="299">
        <v>659</v>
      </c>
    </row>
    <row r="419" spans="1:3" s="208" customFormat="1" ht="19.5" customHeight="1">
      <c r="A419" s="276">
        <v>2240201</v>
      </c>
      <c r="B419" s="275" t="s">
        <v>982</v>
      </c>
      <c r="C419" s="301">
        <v>442</v>
      </c>
    </row>
    <row r="420" spans="1:3" ht="19.5" customHeight="1">
      <c r="A420" s="276">
        <v>2240204</v>
      </c>
      <c r="B420" s="275" t="s">
        <v>1279</v>
      </c>
      <c r="C420" s="301">
        <v>17</v>
      </c>
    </row>
    <row r="421" spans="1:3" ht="19.5" customHeight="1">
      <c r="A421" s="276">
        <v>2240299</v>
      </c>
      <c r="B421" s="275" t="s">
        <v>1280</v>
      </c>
      <c r="C421" s="301">
        <v>200</v>
      </c>
    </row>
    <row r="422" spans="1:3" s="208" customFormat="1" ht="19.5" customHeight="1">
      <c r="A422" s="276">
        <v>22404</v>
      </c>
      <c r="B422" s="274" t="s">
        <v>1281</v>
      </c>
      <c r="C422" s="299">
        <v>334</v>
      </c>
    </row>
    <row r="423" spans="1:3" ht="19.5" customHeight="1">
      <c r="A423" s="276">
        <v>2240401</v>
      </c>
      <c r="B423" s="275" t="s">
        <v>982</v>
      </c>
      <c r="C423" s="301">
        <v>67</v>
      </c>
    </row>
    <row r="424" spans="1:3" s="208" customFormat="1" ht="19.5" customHeight="1">
      <c r="A424" s="276">
        <v>2240404</v>
      </c>
      <c r="B424" s="275" t="s">
        <v>1282</v>
      </c>
      <c r="C424" s="301">
        <v>89</v>
      </c>
    </row>
    <row r="425" spans="1:3" ht="19.5" customHeight="1">
      <c r="A425" s="276">
        <v>2240450</v>
      </c>
      <c r="B425" s="275" t="s">
        <v>988</v>
      </c>
      <c r="C425" s="301">
        <v>172</v>
      </c>
    </row>
    <row r="426" spans="1:3" ht="19.5" customHeight="1">
      <c r="A426" s="276">
        <v>2240499</v>
      </c>
      <c r="B426" s="275" t="s">
        <v>1283</v>
      </c>
      <c r="C426" s="301">
        <v>6</v>
      </c>
    </row>
    <row r="427" spans="1:3" ht="19.5" customHeight="1">
      <c r="A427" s="276">
        <v>22406</v>
      </c>
      <c r="B427" s="274" t="s">
        <v>1284</v>
      </c>
      <c r="C427" s="299">
        <v>3</v>
      </c>
    </row>
    <row r="428" spans="1:3" s="208" customFormat="1" ht="19.5" customHeight="1">
      <c r="A428" s="276">
        <v>2240601</v>
      </c>
      <c r="B428" s="275" t="s">
        <v>1285</v>
      </c>
      <c r="C428" s="301">
        <v>3</v>
      </c>
    </row>
    <row r="429" spans="1:3" ht="19.5" customHeight="1">
      <c r="A429" s="276">
        <v>22407</v>
      </c>
      <c r="B429" s="274" t="s">
        <v>1286</v>
      </c>
      <c r="C429" s="299">
        <v>10</v>
      </c>
    </row>
    <row r="430" spans="1:3" s="208" customFormat="1" ht="19.5" customHeight="1">
      <c r="A430" s="276">
        <v>2240703</v>
      </c>
      <c r="B430" s="275" t="s">
        <v>1287</v>
      </c>
      <c r="C430" s="301">
        <v>10</v>
      </c>
    </row>
    <row r="431" spans="1:3" ht="19.5" customHeight="1">
      <c r="A431" s="276">
        <v>22499</v>
      </c>
      <c r="B431" s="274" t="s">
        <v>1288</v>
      </c>
      <c r="C431" s="299">
        <v>911</v>
      </c>
    </row>
    <row r="432" spans="1:3" s="208" customFormat="1" ht="19.5" customHeight="1">
      <c r="A432" s="276">
        <v>2249999</v>
      </c>
      <c r="B432" s="275" t="s">
        <v>1289</v>
      </c>
      <c r="C432" s="301">
        <v>911</v>
      </c>
    </row>
    <row r="433" spans="1:3" s="208" customFormat="1" ht="19.5" customHeight="1">
      <c r="A433" s="276">
        <v>232</v>
      </c>
      <c r="B433" s="274" t="s">
        <v>1310</v>
      </c>
      <c r="C433" s="299">
        <v>5489</v>
      </c>
    </row>
    <row r="434" spans="1:3" ht="19.5" customHeight="1">
      <c r="A434" s="276">
        <v>23203</v>
      </c>
      <c r="B434" s="274" t="s">
        <v>1290</v>
      </c>
      <c r="C434" s="299">
        <v>5489</v>
      </c>
    </row>
    <row r="435" spans="1:3" s="208" customFormat="1" ht="19.5" customHeight="1">
      <c r="A435" s="276">
        <v>2320301</v>
      </c>
      <c r="B435" s="275" t="s">
        <v>1291</v>
      </c>
      <c r="C435" s="301">
        <v>5489</v>
      </c>
    </row>
    <row r="436" spans="1:3" s="208" customFormat="1" ht="19.5" customHeight="1">
      <c r="A436" s="276">
        <v>233</v>
      </c>
      <c r="B436" s="274" t="s">
        <v>1311</v>
      </c>
      <c r="C436" s="299">
        <v>17</v>
      </c>
    </row>
    <row r="437" spans="1:3" ht="19.5" customHeight="1">
      <c r="A437" s="276">
        <v>23303</v>
      </c>
      <c r="B437" s="274" t="s">
        <v>1292</v>
      </c>
      <c r="C437" s="299">
        <v>17</v>
      </c>
    </row>
    <row r="438" spans="1:3">
      <c r="B438" s="277" t="s">
        <v>32</v>
      </c>
      <c r="C438" s="304">
        <f>SUM(C6,C106,C128,C147,C157,C177,C239,C281,C292,C305,C350,C362,C374,C384,C394,C404,C409,C433,C436)</f>
        <v>196629</v>
      </c>
    </row>
  </sheetData>
  <autoFilter ref="A5:C438"/>
  <mergeCells count="4">
    <mergeCell ref="B2:C2"/>
    <mergeCell ref="A4:A5"/>
    <mergeCell ref="B4:B5"/>
    <mergeCell ref="C4:C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9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80"/>
  <sheetViews>
    <sheetView zoomScale="90" zoomScaleNormal="90" workbookViewId="0">
      <selection activeCell="B17" sqref="B17"/>
    </sheetView>
  </sheetViews>
  <sheetFormatPr defaultColWidth="9" defaultRowHeight="13.5"/>
  <cols>
    <col min="1" max="1" width="46" style="72" customWidth="1"/>
    <col min="2" max="2" width="37.875" style="72" customWidth="1"/>
    <col min="3" max="16384" width="9" style="72"/>
  </cols>
  <sheetData>
    <row r="1" spans="1:2" s="70" customFormat="1" ht="21.75" customHeight="1">
      <c r="A1" s="73" t="s">
        <v>958</v>
      </c>
    </row>
    <row r="2" spans="1:2" ht="22.5">
      <c r="A2" s="415" t="s">
        <v>978</v>
      </c>
      <c r="B2" s="415"/>
    </row>
    <row r="3" spans="1:2" ht="20.25" customHeight="1">
      <c r="A3" s="74"/>
      <c r="B3" s="75" t="s">
        <v>0</v>
      </c>
    </row>
    <row r="4" spans="1:2" s="71" customFormat="1" ht="28.9" customHeight="1">
      <c r="A4" s="76" t="s">
        <v>84</v>
      </c>
      <c r="B4" s="77" t="s">
        <v>558</v>
      </c>
    </row>
    <row r="5" spans="1:2" ht="15.75" customHeight="1">
      <c r="A5" s="78" t="s">
        <v>85</v>
      </c>
      <c r="B5" s="321">
        <f>SUM(B6:B9)</f>
        <v>34327</v>
      </c>
    </row>
    <row r="6" spans="1:2" ht="15.75" customHeight="1">
      <c r="A6" s="79" t="s">
        <v>86</v>
      </c>
      <c r="B6" s="322">
        <v>22506</v>
      </c>
    </row>
    <row r="7" spans="1:2" ht="15.75" customHeight="1">
      <c r="A7" s="79" t="s">
        <v>87</v>
      </c>
      <c r="B7" s="322">
        <v>6008</v>
      </c>
    </row>
    <row r="8" spans="1:2" ht="15.75" customHeight="1">
      <c r="A8" s="79" t="s">
        <v>88</v>
      </c>
      <c r="B8" s="322">
        <v>2714</v>
      </c>
    </row>
    <row r="9" spans="1:2" ht="15.75" customHeight="1">
      <c r="A9" s="79" t="s">
        <v>89</v>
      </c>
      <c r="B9" s="322">
        <v>3099</v>
      </c>
    </row>
    <row r="10" spans="1:2" ht="15.75" customHeight="1">
      <c r="A10" s="80" t="s">
        <v>90</v>
      </c>
      <c r="B10" s="321">
        <f>SUM(B11:B20)</f>
        <v>17396</v>
      </c>
    </row>
    <row r="11" spans="1:2" ht="15.75" customHeight="1">
      <c r="A11" s="79" t="s">
        <v>91</v>
      </c>
      <c r="B11" s="322">
        <v>5284</v>
      </c>
    </row>
    <row r="12" spans="1:2" ht="15.75" customHeight="1">
      <c r="A12" s="81" t="s">
        <v>92</v>
      </c>
      <c r="B12" s="322">
        <v>550</v>
      </c>
    </row>
    <row r="13" spans="1:2" ht="15.75" customHeight="1">
      <c r="A13" s="79" t="s">
        <v>93</v>
      </c>
      <c r="B13" s="322">
        <v>500</v>
      </c>
    </row>
    <row r="14" spans="1:2" ht="15.75" customHeight="1">
      <c r="A14" s="79" t="s">
        <v>94</v>
      </c>
      <c r="B14" s="322">
        <v>218</v>
      </c>
    </row>
    <row r="15" spans="1:2" ht="15.75" customHeight="1">
      <c r="A15" s="79" t="s">
        <v>95</v>
      </c>
      <c r="B15" s="322">
        <v>3506</v>
      </c>
    </row>
    <row r="16" spans="1:2" ht="15.75" customHeight="1">
      <c r="A16" s="79" t="s">
        <v>96</v>
      </c>
      <c r="B16" s="322">
        <v>230</v>
      </c>
    </row>
    <row r="17" spans="1:2" ht="15.75" customHeight="1">
      <c r="A17" s="79" t="s">
        <v>97</v>
      </c>
      <c r="B17" s="322">
        <v>25</v>
      </c>
    </row>
    <row r="18" spans="1:2" ht="15.75" customHeight="1">
      <c r="A18" s="79" t="s">
        <v>98</v>
      </c>
      <c r="B18" s="322">
        <v>620</v>
      </c>
    </row>
    <row r="19" spans="1:2" ht="15.75" customHeight="1">
      <c r="A19" s="79" t="s">
        <v>99</v>
      </c>
      <c r="B19" s="322">
        <v>253</v>
      </c>
    </row>
    <row r="20" spans="1:2" ht="15.75" customHeight="1">
      <c r="A20" s="79" t="s">
        <v>100</v>
      </c>
      <c r="B20" s="322">
        <v>6210</v>
      </c>
    </row>
    <row r="21" spans="1:2" ht="15.75" customHeight="1">
      <c r="A21" s="80" t="s">
        <v>101</v>
      </c>
      <c r="B21" s="321">
        <f>SUM(B22:B28)</f>
        <v>2178</v>
      </c>
    </row>
    <row r="22" spans="1:2" ht="15.75" customHeight="1">
      <c r="A22" s="79" t="s">
        <v>102</v>
      </c>
      <c r="B22" s="322"/>
    </row>
    <row r="23" spans="1:2" ht="15.75" customHeight="1">
      <c r="A23" s="79" t="s">
        <v>103</v>
      </c>
      <c r="B23" s="322">
        <v>2000</v>
      </c>
    </row>
    <row r="24" spans="1:2" ht="15.75" customHeight="1">
      <c r="A24" s="79" t="s">
        <v>104</v>
      </c>
      <c r="B24" s="322"/>
    </row>
    <row r="25" spans="1:2" ht="15.75" customHeight="1">
      <c r="A25" s="79" t="s">
        <v>105</v>
      </c>
      <c r="B25" s="322"/>
    </row>
    <row r="26" spans="1:2" ht="15.75" customHeight="1">
      <c r="A26" s="79" t="s">
        <v>106</v>
      </c>
      <c r="B26" s="322">
        <v>152</v>
      </c>
    </row>
    <row r="27" spans="1:2" ht="15.75" customHeight="1">
      <c r="A27" s="79" t="s">
        <v>107</v>
      </c>
      <c r="B27" s="322"/>
    </row>
    <row r="28" spans="1:2" ht="15.75" customHeight="1">
      <c r="A28" s="79" t="s">
        <v>108</v>
      </c>
      <c r="B28" s="322">
        <v>26</v>
      </c>
    </row>
    <row r="29" spans="1:2" ht="15.75" customHeight="1">
      <c r="A29" s="80" t="s">
        <v>109</v>
      </c>
      <c r="B29" s="321"/>
    </row>
    <row r="30" spans="1:2" ht="15.75" customHeight="1">
      <c r="A30" s="79" t="s">
        <v>102</v>
      </c>
      <c r="B30" s="322"/>
    </row>
    <row r="31" spans="1:2" ht="15.75" customHeight="1">
      <c r="A31" s="79" t="s">
        <v>103</v>
      </c>
      <c r="B31" s="322"/>
    </row>
    <row r="32" spans="1:2" ht="15.75" customHeight="1">
      <c r="A32" s="79" t="s">
        <v>104</v>
      </c>
      <c r="B32" s="322"/>
    </row>
    <row r="33" spans="1:2" ht="15.75" customHeight="1">
      <c r="A33" s="79" t="s">
        <v>106</v>
      </c>
      <c r="B33" s="322"/>
    </row>
    <row r="34" spans="1:2" ht="15.75" customHeight="1">
      <c r="A34" s="79" t="s">
        <v>107</v>
      </c>
      <c r="B34" s="322"/>
    </row>
    <row r="35" spans="1:2" ht="15.75" customHeight="1">
      <c r="A35" s="79" t="s">
        <v>108</v>
      </c>
      <c r="B35" s="322"/>
    </row>
    <row r="36" spans="1:2" ht="15.75" customHeight="1">
      <c r="A36" s="80" t="s">
        <v>110</v>
      </c>
      <c r="B36" s="321">
        <f>SUM(B37:B39)</f>
        <v>59413</v>
      </c>
    </row>
    <row r="37" spans="1:2" ht="15.75" customHeight="1">
      <c r="A37" s="79" t="s">
        <v>111</v>
      </c>
      <c r="B37" s="322">
        <v>47551</v>
      </c>
    </row>
    <row r="38" spans="1:2" ht="15.75" customHeight="1">
      <c r="A38" s="79" t="s">
        <v>112</v>
      </c>
      <c r="B38" s="322">
        <v>11862</v>
      </c>
    </row>
    <row r="39" spans="1:2" ht="15.75" customHeight="1">
      <c r="A39" s="79" t="s">
        <v>113</v>
      </c>
      <c r="B39" s="322"/>
    </row>
    <row r="40" spans="1:2" ht="15.75" customHeight="1">
      <c r="A40" s="80" t="s">
        <v>114</v>
      </c>
      <c r="B40" s="321">
        <f>SUM(B41:B42)</f>
        <v>0</v>
      </c>
    </row>
    <row r="41" spans="1:2" ht="15.75" customHeight="1">
      <c r="A41" s="79" t="s">
        <v>115</v>
      </c>
      <c r="B41" s="322"/>
    </row>
    <row r="42" spans="1:2" ht="15.75" customHeight="1">
      <c r="A42" s="79" t="s">
        <v>116</v>
      </c>
      <c r="B42" s="322"/>
    </row>
    <row r="43" spans="1:2" ht="15.75" customHeight="1">
      <c r="A43" s="80" t="s">
        <v>117</v>
      </c>
      <c r="B43" s="321">
        <f>SUM(B44:B46)</f>
        <v>0</v>
      </c>
    </row>
    <row r="44" spans="1:2" ht="15.75" customHeight="1">
      <c r="A44" s="79" t="s">
        <v>118</v>
      </c>
      <c r="B44" s="322"/>
    </row>
    <row r="45" spans="1:2" ht="15.75" customHeight="1">
      <c r="A45" s="81" t="s">
        <v>119</v>
      </c>
      <c r="B45" s="322"/>
    </row>
    <row r="46" spans="1:2" ht="15.75" customHeight="1">
      <c r="A46" s="79" t="s">
        <v>120</v>
      </c>
      <c r="B46" s="322"/>
    </row>
    <row r="47" spans="1:2" ht="15.75" customHeight="1">
      <c r="A47" s="80" t="s">
        <v>121</v>
      </c>
      <c r="B47" s="321"/>
    </row>
    <row r="48" spans="1:2" ht="15.75" customHeight="1">
      <c r="A48" s="79" t="s">
        <v>122</v>
      </c>
      <c r="B48" s="322"/>
    </row>
    <row r="49" spans="1:2" ht="15.75" customHeight="1">
      <c r="A49" s="79" t="s">
        <v>123</v>
      </c>
      <c r="B49" s="322"/>
    </row>
    <row r="50" spans="1:2" ht="15.75" customHeight="1">
      <c r="A50" s="80" t="s">
        <v>124</v>
      </c>
      <c r="B50" s="321">
        <f>SUM(B51:B55)</f>
        <v>9406</v>
      </c>
    </row>
    <row r="51" spans="1:2" ht="15.75" customHeight="1">
      <c r="A51" s="79" t="s">
        <v>125</v>
      </c>
      <c r="B51" s="322">
        <v>5002</v>
      </c>
    </row>
    <row r="52" spans="1:2" ht="15.75" customHeight="1">
      <c r="A52" s="79" t="s">
        <v>126</v>
      </c>
      <c r="B52" s="322">
        <v>97</v>
      </c>
    </row>
    <row r="53" spans="1:2" ht="15.75" customHeight="1">
      <c r="A53" s="79" t="s">
        <v>127</v>
      </c>
      <c r="B53" s="322">
        <v>778</v>
      </c>
    </row>
    <row r="54" spans="1:2" ht="15.75" customHeight="1">
      <c r="A54" s="79" t="s">
        <v>128</v>
      </c>
      <c r="B54" s="322">
        <v>1786</v>
      </c>
    </row>
    <row r="55" spans="1:2" ht="15.75" customHeight="1">
      <c r="A55" s="79" t="s">
        <v>129</v>
      </c>
      <c r="B55" s="322">
        <v>1743</v>
      </c>
    </row>
    <row r="56" spans="1:2" ht="15.75" customHeight="1">
      <c r="A56" s="80" t="s">
        <v>130</v>
      </c>
      <c r="B56" s="321"/>
    </row>
    <row r="57" spans="1:2" ht="15.75" customHeight="1">
      <c r="A57" s="79" t="s">
        <v>131</v>
      </c>
      <c r="B57" s="322"/>
    </row>
    <row r="58" spans="1:2" ht="15.75" customHeight="1">
      <c r="A58" s="79" t="s">
        <v>132</v>
      </c>
      <c r="B58" s="322"/>
    </row>
    <row r="59" spans="1:2" ht="15.75" customHeight="1">
      <c r="A59" s="80" t="s">
        <v>133</v>
      </c>
      <c r="B59" s="321">
        <f>SUM(B60:B63)</f>
        <v>5600</v>
      </c>
    </row>
    <row r="60" spans="1:2" ht="15.75" customHeight="1">
      <c r="A60" s="79" t="s">
        <v>134</v>
      </c>
      <c r="B60" s="322">
        <v>5600</v>
      </c>
    </row>
    <row r="61" spans="1:2" ht="15.75" customHeight="1">
      <c r="A61" s="79" t="s">
        <v>135</v>
      </c>
      <c r="B61" s="322"/>
    </row>
    <row r="62" spans="1:2" ht="15.75" customHeight="1">
      <c r="A62" s="79" t="s">
        <v>136</v>
      </c>
      <c r="B62" s="322"/>
    </row>
    <row r="63" spans="1:2" ht="15.75" customHeight="1">
      <c r="A63" s="79" t="s">
        <v>137</v>
      </c>
      <c r="B63" s="322"/>
    </row>
    <row r="64" spans="1:2" ht="15.75" customHeight="1">
      <c r="A64" s="80" t="s">
        <v>138</v>
      </c>
      <c r="B64" s="321">
        <f>SUM(B65:B66)</f>
        <v>0</v>
      </c>
    </row>
    <row r="65" spans="1:2" ht="15.75" customHeight="1">
      <c r="A65" s="79" t="s">
        <v>139</v>
      </c>
      <c r="B65" s="322"/>
    </row>
    <row r="66" spans="1:2" ht="15.75" customHeight="1">
      <c r="A66" s="79" t="s">
        <v>140</v>
      </c>
      <c r="B66" s="322"/>
    </row>
    <row r="67" spans="1:2" ht="15.75" customHeight="1">
      <c r="A67" s="80" t="s">
        <v>141</v>
      </c>
      <c r="B67" s="321"/>
    </row>
    <row r="68" spans="1:2" ht="15.75" customHeight="1">
      <c r="A68" s="79" t="s">
        <v>142</v>
      </c>
      <c r="B68" s="322"/>
    </row>
    <row r="69" spans="1:2" ht="15.75" customHeight="1">
      <c r="A69" s="79" t="s">
        <v>143</v>
      </c>
      <c r="B69" s="322"/>
    </row>
    <row r="70" spans="1:2" ht="15.75" customHeight="1">
      <c r="A70" s="79" t="s">
        <v>144</v>
      </c>
      <c r="B70" s="322"/>
    </row>
    <row r="71" spans="1:2" ht="15.75" customHeight="1">
      <c r="A71" s="79" t="s">
        <v>145</v>
      </c>
      <c r="B71" s="322"/>
    </row>
    <row r="72" spans="1:2" ht="15.75" customHeight="1">
      <c r="A72" s="80" t="s">
        <v>146</v>
      </c>
      <c r="B72" s="321">
        <f>SUM(B73:B74)</f>
        <v>1500</v>
      </c>
    </row>
    <row r="73" spans="1:2" ht="15.75" customHeight="1">
      <c r="A73" s="79" t="s">
        <v>147</v>
      </c>
      <c r="B73" s="322">
        <v>1500</v>
      </c>
    </row>
    <row r="74" spans="1:2" ht="15.75" customHeight="1">
      <c r="A74" s="79" t="s">
        <v>148</v>
      </c>
      <c r="B74" s="322"/>
    </row>
    <row r="75" spans="1:2" ht="15.75" customHeight="1">
      <c r="A75" s="80" t="s">
        <v>149</v>
      </c>
      <c r="B75" s="321">
        <f>SUM(B76:B79)</f>
        <v>0</v>
      </c>
    </row>
    <row r="76" spans="1:2" ht="15.75" customHeight="1">
      <c r="A76" s="79" t="s">
        <v>150</v>
      </c>
      <c r="B76" s="322"/>
    </row>
    <row r="77" spans="1:2" ht="15.75" customHeight="1">
      <c r="A77" s="79" t="s">
        <v>151</v>
      </c>
      <c r="B77" s="322"/>
    </row>
    <row r="78" spans="1:2" ht="15.75" customHeight="1">
      <c r="A78" s="79" t="s">
        <v>152</v>
      </c>
      <c r="B78" s="322"/>
    </row>
    <row r="79" spans="1:2" ht="15.75" customHeight="1">
      <c r="A79" s="79" t="s">
        <v>153</v>
      </c>
      <c r="B79" s="322"/>
    </row>
    <row r="80" spans="1:2" ht="30" customHeight="1">
      <c r="A80" s="82" t="s">
        <v>3</v>
      </c>
      <c r="B80" s="321">
        <f>SUM(B5,B10,B21,B36,B40,B29,B43,B47,B50,B56,B59,B64,B67,B72,B75)</f>
        <v>129820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70"/>
  <sheetViews>
    <sheetView tabSelected="1" zoomScale="90" zoomScaleNormal="90" workbookViewId="0">
      <selection activeCell="B16" sqref="B16"/>
    </sheetView>
  </sheetViews>
  <sheetFormatPr defaultColWidth="9" defaultRowHeight="13.5"/>
  <cols>
    <col min="1" max="1" width="47" style="72" customWidth="1"/>
    <col min="2" max="2" width="37.875" style="163" customWidth="1"/>
    <col min="3" max="3" width="3.25" style="72" customWidth="1"/>
    <col min="4" max="16384" width="9" style="72"/>
  </cols>
  <sheetData>
    <row r="1" spans="1:2" s="70" customFormat="1" ht="21.75" customHeight="1">
      <c r="A1" s="73" t="s">
        <v>1346</v>
      </c>
      <c r="B1" s="164"/>
    </row>
    <row r="2" spans="1:2" ht="22.5">
      <c r="A2" s="415" t="s">
        <v>1397</v>
      </c>
      <c r="B2" s="415"/>
    </row>
    <row r="3" spans="1:2" ht="20.25" customHeight="1">
      <c r="A3" s="74"/>
      <c r="B3" s="165" t="s">
        <v>0</v>
      </c>
    </row>
    <row r="4" spans="1:2" s="71" customFormat="1" ht="28.9" customHeight="1">
      <c r="A4" s="76" t="s">
        <v>84</v>
      </c>
      <c r="B4" s="77" t="s">
        <v>33</v>
      </c>
    </row>
    <row r="5" spans="1:2" ht="15.75" customHeight="1">
      <c r="A5" s="78" t="s">
        <v>85</v>
      </c>
      <c r="B5" s="321">
        <f>SUM(B6:B9)</f>
        <v>34327</v>
      </c>
    </row>
    <row r="6" spans="1:2" ht="15.75" customHeight="1">
      <c r="A6" s="278" t="s">
        <v>86</v>
      </c>
      <c r="B6" s="322">
        <v>22506</v>
      </c>
    </row>
    <row r="7" spans="1:2" ht="15.75" customHeight="1">
      <c r="A7" s="278" t="s">
        <v>87</v>
      </c>
      <c r="B7" s="322">
        <v>6008</v>
      </c>
    </row>
    <row r="8" spans="1:2" ht="15.75" customHeight="1">
      <c r="A8" s="278" t="s">
        <v>88</v>
      </c>
      <c r="B8" s="322">
        <v>2714</v>
      </c>
    </row>
    <row r="9" spans="1:2" ht="15.75" customHeight="1">
      <c r="A9" s="278" t="s">
        <v>89</v>
      </c>
      <c r="B9" s="322">
        <v>3099</v>
      </c>
    </row>
    <row r="10" spans="1:2" ht="15.75" customHeight="1">
      <c r="A10" s="80" t="s">
        <v>90</v>
      </c>
      <c r="B10" s="321">
        <f>SUM(B11:B20)</f>
        <v>3158</v>
      </c>
    </row>
    <row r="11" spans="1:2" ht="15.75" customHeight="1">
      <c r="A11" s="278" t="s">
        <v>91</v>
      </c>
      <c r="B11" s="322">
        <v>1284</v>
      </c>
    </row>
    <row r="12" spans="1:2" ht="15.75" customHeight="1">
      <c r="A12" s="81" t="s">
        <v>92</v>
      </c>
      <c r="B12" s="322">
        <v>50</v>
      </c>
    </row>
    <row r="13" spans="1:2" ht="15.75" customHeight="1">
      <c r="A13" s="278" t="s">
        <v>93</v>
      </c>
      <c r="B13" s="322">
        <v>80</v>
      </c>
    </row>
    <row r="14" spans="1:2" ht="15.75" customHeight="1">
      <c r="A14" s="278" t="s">
        <v>94</v>
      </c>
      <c r="B14" s="322" t="s">
        <v>1330</v>
      </c>
    </row>
    <row r="15" spans="1:2" ht="15.75" customHeight="1">
      <c r="A15" s="278" t="s">
        <v>95</v>
      </c>
      <c r="B15" s="322">
        <v>106</v>
      </c>
    </row>
    <row r="16" spans="1:2" ht="15.75" customHeight="1">
      <c r="A16" s="278" t="s">
        <v>96</v>
      </c>
      <c r="B16" s="322">
        <v>230</v>
      </c>
    </row>
    <row r="17" spans="1:2" ht="15.75" customHeight="1">
      <c r="A17" s="278" t="s">
        <v>97</v>
      </c>
      <c r="B17" s="322">
        <v>25</v>
      </c>
    </row>
    <row r="18" spans="1:2" ht="15.75" customHeight="1">
      <c r="A18" s="278" t="s">
        <v>98</v>
      </c>
      <c r="B18" s="322">
        <v>620</v>
      </c>
    </row>
    <row r="19" spans="1:2" ht="15.75" customHeight="1">
      <c r="A19" s="278" t="s">
        <v>99</v>
      </c>
      <c r="B19" s="322">
        <v>253</v>
      </c>
    </row>
    <row r="20" spans="1:2" ht="15.75" customHeight="1">
      <c r="A20" s="278" t="s">
        <v>100</v>
      </c>
      <c r="B20" s="322">
        <v>510</v>
      </c>
    </row>
    <row r="21" spans="1:2" ht="15.75" customHeight="1">
      <c r="A21" s="80" t="s">
        <v>101</v>
      </c>
      <c r="B21" s="321" t="s">
        <v>1330</v>
      </c>
    </row>
    <row r="22" spans="1:2" ht="15.75" customHeight="1">
      <c r="A22" s="278" t="s">
        <v>102</v>
      </c>
      <c r="B22" s="322" t="s">
        <v>1330</v>
      </c>
    </row>
    <row r="23" spans="1:2" ht="15.75" customHeight="1">
      <c r="A23" s="278" t="s">
        <v>103</v>
      </c>
      <c r="B23" s="322" t="s">
        <v>1330</v>
      </c>
    </row>
    <row r="24" spans="1:2" ht="15.75" customHeight="1">
      <c r="A24" s="278" t="s">
        <v>104</v>
      </c>
      <c r="B24" s="322" t="s">
        <v>1330</v>
      </c>
    </row>
    <row r="25" spans="1:2" ht="15.75" customHeight="1">
      <c r="A25" s="278" t="s">
        <v>105</v>
      </c>
      <c r="B25" s="322" t="s">
        <v>1330</v>
      </c>
    </row>
    <row r="26" spans="1:2" ht="15.75" customHeight="1">
      <c r="A26" s="278" t="s">
        <v>106</v>
      </c>
      <c r="B26" s="322" t="s">
        <v>1330</v>
      </c>
    </row>
    <row r="27" spans="1:2" ht="15.75" customHeight="1">
      <c r="A27" s="278" t="s">
        <v>107</v>
      </c>
      <c r="B27" s="322" t="s">
        <v>1330</v>
      </c>
    </row>
    <row r="28" spans="1:2" ht="15.75" customHeight="1">
      <c r="A28" s="278" t="s">
        <v>108</v>
      </c>
      <c r="B28" s="322" t="s">
        <v>1330</v>
      </c>
    </row>
    <row r="29" spans="1:2" ht="15.75" customHeight="1">
      <c r="A29" s="80" t="s">
        <v>109</v>
      </c>
      <c r="B29" s="321" t="s">
        <v>1330</v>
      </c>
    </row>
    <row r="30" spans="1:2" ht="15.75" customHeight="1">
      <c r="A30" s="278" t="s">
        <v>102</v>
      </c>
      <c r="B30" s="322" t="s">
        <v>1330</v>
      </c>
    </row>
    <row r="31" spans="1:2" ht="15.75" customHeight="1">
      <c r="A31" s="278" t="s">
        <v>103</v>
      </c>
      <c r="B31" s="322" t="s">
        <v>1330</v>
      </c>
    </row>
    <row r="32" spans="1:2" ht="15.75" customHeight="1">
      <c r="A32" s="278" t="s">
        <v>104</v>
      </c>
      <c r="B32" s="322" t="s">
        <v>1330</v>
      </c>
    </row>
    <row r="33" spans="1:2" ht="15.75" customHeight="1">
      <c r="A33" s="278" t="s">
        <v>106</v>
      </c>
      <c r="B33" s="322" t="s">
        <v>1330</v>
      </c>
    </row>
    <row r="34" spans="1:2" ht="15.75" customHeight="1">
      <c r="A34" s="278" t="s">
        <v>107</v>
      </c>
      <c r="B34" s="322" t="s">
        <v>1330</v>
      </c>
    </row>
    <row r="35" spans="1:2" ht="15.75" customHeight="1">
      <c r="A35" s="278" t="s">
        <v>108</v>
      </c>
      <c r="B35" s="322" t="s">
        <v>1330</v>
      </c>
    </row>
    <row r="36" spans="1:2" ht="15.75" customHeight="1">
      <c r="A36" s="80" t="s">
        <v>110</v>
      </c>
      <c r="B36" s="321">
        <f>SUM(B37:B39)</f>
        <v>48737</v>
      </c>
    </row>
    <row r="37" spans="1:2" ht="15.75" customHeight="1">
      <c r="A37" s="278" t="s">
        <v>111</v>
      </c>
      <c r="B37" s="322">
        <v>47551</v>
      </c>
    </row>
    <row r="38" spans="1:2" ht="15.75" customHeight="1">
      <c r="A38" s="278" t="s">
        <v>112</v>
      </c>
      <c r="B38" s="322">
        <v>1186</v>
      </c>
    </row>
    <row r="39" spans="1:2" ht="15.75" customHeight="1">
      <c r="A39" s="278" t="s">
        <v>113</v>
      </c>
      <c r="B39" s="322" t="s">
        <v>1330</v>
      </c>
    </row>
    <row r="40" spans="1:2" ht="15.75" customHeight="1">
      <c r="A40" s="80" t="s">
        <v>114</v>
      </c>
      <c r="B40" s="321" t="s">
        <v>1330</v>
      </c>
    </row>
    <row r="41" spans="1:2" ht="15.75" customHeight="1">
      <c r="A41" s="278" t="s">
        <v>115</v>
      </c>
      <c r="B41" s="322" t="s">
        <v>1330</v>
      </c>
    </row>
    <row r="42" spans="1:2" ht="15.75" customHeight="1">
      <c r="A42" s="278" t="s">
        <v>116</v>
      </c>
      <c r="B42" s="322"/>
    </row>
    <row r="43" spans="1:2" ht="15.75" customHeight="1">
      <c r="A43" s="80" t="s">
        <v>117</v>
      </c>
      <c r="B43" s="321" t="s">
        <v>1330</v>
      </c>
    </row>
    <row r="44" spans="1:2" ht="15.75" customHeight="1">
      <c r="A44" s="278" t="s">
        <v>118</v>
      </c>
      <c r="B44" s="322" t="s">
        <v>1330</v>
      </c>
    </row>
    <row r="45" spans="1:2" ht="15.75" customHeight="1">
      <c r="A45" s="81" t="s">
        <v>119</v>
      </c>
      <c r="B45" s="322" t="s">
        <v>1330</v>
      </c>
    </row>
    <row r="46" spans="1:2" ht="15.75" customHeight="1">
      <c r="A46" s="278" t="s">
        <v>120</v>
      </c>
      <c r="B46" s="322" t="s">
        <v>1330</v>
      </c>
    </row>
    <row r="47" spans="1:2" ht="15.75" customHeight="1">
      <c r="A47" s="80" t="s">
        <v>121</v>
      </c>
      <c r="B47" s="321" t="s">
        <v>1330</v>
      </c>
    </row>
    <row r="48" spans="1:2" ht="15.75" customHeight="1">
      <c r="A48" s="278" t="s">
        <v>122</v>
      </c>
      <c r="B48" s="322" t="s">
        <v>1330</v>
      </c>
    </row>
    <row r="49" spans="1:2" ht="15.75" customHeight="1">
      <c r="A49" s="278" t="s">
        <v>123</v>
      </c>
      <c r="B49" s="322"/>
    </row>
    <row r="50" spans="1:2" ht="15.75" customHeight="1">
      <c r="A50" s="80" t="s">
        <v>124</v>
      </c>
      <c r="B50" s="321">
        <f>SUM(B51:B55)</f>
        <v>4331</v>
      </c>
    </row>
    <row r="51" spans="1:2" ht="15.75" customHeight="1">
      <c r="A51" s="278" t="s">
        <v>125</v>
      </c>
      <c r="B51" s="322">
        <v>802</v>
      </c>
    </row>
    <row r="52" spans="1:2" ht="15.75" customHeight="1">
      <c r="A52" s="278" t="s">
        <v>126</v>
      </c>
      <c r="B52" s="322" t="s">
        <v>1330</v>
      </c>
    </row>
    <row r="53" spans="1:2" ht="15.75" customHeight="1">
      <c r="A53" s="278" t="s">
        <v>127</v>
      </c>
      <c r="B53" s="322" t="s">
        <v>1330</v>
      </c>
    </row>
    <row r="54" spans="1:2" ht="15.75" customHeight="1">
      <c r="A54" s="278" t="s">
        <v>128</v>
      </c>
      <c r="B54" s="322">
        <v>1786</v>
      </c>
    </row>
    <row r="55" spans="1:2" ht="15.75" customHeight="1">
      <c r="A55" s="278" t="s">
        <v>129</v>
      </c>
      <c r="B55" s="322">
        <v>1743</v>
      </c>
    </row>
    <row r="56" spans="1:2" ht="15.75" customHeight="1">
      <c r="A56" s="80" t="s">
        <v>130</v>
      </c>
      <c r="B56" s="323"/>
    </row>
    <row r="57" spans="1:2" ht="15.75" customHeight="1">
      <c r="A57" s="278" t="s">
        <v>131</v>
      </c>
      <c r="B57" s="322"/>
    </row>
    <row r="58" spans="1:2" ht="15.75" customHeight="1">
      <c r="A58" s="278" t="s">
        <v>132</v>
      </c>
      <c r="B58" s="322"/>
    </row>
    <row r="59" spans="1:2" ht="15.75" customHeight="1">
      <c r="A59" s="80" t="s">
        <v>133</v>
      </c>
      <c r="B59" s="321" t="s">
        <v>1330</v>
      </c>
    </row>
    <row r="60" spans="1:2" ht="15.75" customHeight="1">
      <c r="A60" s="278" t="s">
        <v>134</v>
      </c>
      <c r="B60" s="322" t="s">
        <v>1330</v>
      </c>
    </row>
    <row r="61" spans="1:2" ht="15.75" customHeight="1">
      <c r="A61" s="278" t="s">
        <v>135</v>
      </c>
      <c r="B61" s="322" t="s">
        <v>1330</v>
      </c>
    </row>
    <row r="62" spans="1:2" ht="15.75" customHeight="1">
      <c r="A62" s="278" t="s">
        <v>136</v>
      </c>
      <c r="B62" s="322" t="s">
        <v>1330</v>
      </c>
    </row>
    <row r="63" spans="1:2" ht="15.75" customHeight="1">
      <c r="A63" s="278" t="s">
        <v>137</v>
      </c>
      <c r="B63" s="322" t="s">
        <v>1330</v>
      </c>
    </row>
    <row r="64" spans="1:2" ht="15.75" customHeight="1">
      <c r="A64" s="80" t="s">
        <v>624</v>
      </c>
      <c r="B64" s="321" t="s">
        <v>1330</v>
      </c>
    </row>
    <row r="65" spans="1:2" ht="15.75" customHeight="1">
      <c r="A65" s="278" t="s">
        <v>1325</v>
      </c>
      <c r="B65" s="322"/>
    </row>
    <row r="66" spans="1:2" ht="15.75" customHeight="1">
      <c r="A66" s="278" t="s">
        <v>1326</v>
      </c>
      <c r="B66" s="322"/>
    </row>
    <row r="67" spans="1:2" ht="15.75" customHeight="1">
      <c r="A67" s="278" t="s">
        <v>1327</v>
      </c>
      <c r="B67" s="322"/>
    </row>
    <row r="68" spans="1:2" ht="15.75">
      <c r="A68" s="278" t="s">
        <v>1328</v>
      </c>
      <c r="B68" s="324"/>
    </row>
    <row r="69" spans="1:2" ht="15.75">
      <c r="A69" s="278" t="s">
        <v>153</v>
      </c>
      <c r="B69" s="322" t="s">
        <v>1330</v>
      </c>
    </row>
    <row r="70" spans="1:2" ht="15.75">
      <c r="A70" s="82" t="s">
        <v>3</v>
      </c>
      <c r="B70" s="321">
        <f>SUM(B5,B10,B21,B29,B36,B40,B47,B50,B56,B59,B43,B64)</f>
        <v>90553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showZeros="0" workbookViewId="0">
      <pane xSplit="1" ySplit="5" topLeftCell="B6" activePane="bottomRight" state="frozen"/>
      <selection activeCell="A4" sqref="A4:A6"/>
      <selection pane="topRight" activeCell="A4" sqref="A4:A6"/>
      <selection pane="bottomLeft" activeCell="A4" sqref="A4:A6"/>
      <selection pane="bottomRight" activeCell="B7" sqref="B7"/>
    </sheetView>
  </sheetViews>
  <sheetFormatPr defaultColWidth="9" defaultRowHeight="13.5"/>
  <cols>
    <col min="1" max="2" width="40.375" style="62" customWidth="1"/>
    <col min="3" max="3" width="15.75" style="62" hidden="1" customWidth="1"/>
    <col min="4" max="6" width="9" style="62" hidden="1" customWidth="1"/>
    <col min="7" max="7" width="13.875" style="62" hidden="1" customWidth="1"/>
    <col min="8" max="8" width="11.625" style="62" hidden="1" customWidth="1"/>
    <col min="9" max="10" width="9" style="62" hidden="1" customWidth="1"/>
    <col min="11" max="11" width="9" style="62" customWidth="1"/>
    <col min="12" max="16384" width="9" style="62"/>
  </cols>
  <sheetData>
    <row r="1" spans="1:5" s="60" customFormat="1" ht="19.5" customHeight="1">
      <c r="A1" s="63" t="s">
        <v>614</v>
      </c>
    </row>
    <row r="2" spans="1:5" ht="36.75" customHeight="1">
      <c r="A2" s="441" t="s">
        <v>979</v>
      </c>
      <c r="B2" s="441"/>
    </row>
    <row r="3" spans="1:5" ht="18" customHeight="1">
      <c r="B3" s="289" t="s">
        <v>1392</v>
      </c>
    </row>
    <row r="4" spans="1:5" ht="33" customHeight="1">
      <c r="A4" s="457" t="s">
        <v>517</v>
      </c>
      <c r="B4" s="459" t="s">
        <v>1391</v>
      </c>
    </row>
    <row r="5" spans="1:5" ht="33" customHeight="1">
      <c r="A5" s="458"/>
      <c r="B5" s="459"/>
    </row>
    <row r="6" spans="1:5" s="61" customFormat="1" ht="46.5" customHeight="1">
      <c r="A6" s="65" t="s">
        <v>518</v>
      </c>
      <c r="B6" s="380">
        <v>59000</v>
      </c>
      <c r="C6" s="66" t="e">
        <f>B6/#REF!</f>
        <v>#REF!</v>
      </c>
      <c r="D6" s="66" t="e">
        <f>(B6-#REF!)/#REF!</f>
        <v>#REF!</v>
      </c>
      <c r="E6" s="67"/>
    </row>
    <row r="7" spans="1:5" s="61" customFormat="1" ht="46.5" customHeight="1">
      <c r="A7" s="65" t="s">
        <v>519</v>
      </c>
      <c r="B7" s="380">
        <v>1000</v>
      </c>
      <c r="C7" s="66" t="e">
        <f>B7/#REF!</f>
        <v>#REF!</v>
      </c>
      <c r="D7" s="66" t="e">
        <f>(B7-#REF!)/#REF!</f>
        <v>#REF!</v>
      </c>
      <c r="E7" s="67"/>
    </row>
    <row r="8" spans="1:5" ht="46.5" customHeight="1">
      <c r="A8" s="68" t="s">
        <v>520</v>
      </c>
      <c r="B8" s="381">
        <f t="shared" ref="B8" si="0">SUM(B6:B7)</f>
        <v>60000</v>
      </c>
      <c r="C8" s="66" t="e">
        <f>B8/#REF!</f>
        <v>#REF!</v>
      </c>
      <c r="D8" s="66" t="e">
        <f>(B8-#REF!)/#REF!</f>
        <v>#REF!</v>
      </c>
      <c r="E8" s="69"/>
    </row>
    <row r="9" spans="1:5">
      <c r="A9" s="456"/>
      <c r="B9" s="456"/>
    </row>
  </sheetData>
  <mergeCells count="4">
    <mergeCell ref="A2:B2"/>
    <mergeCell ref="A9:B9"/>
    <mergeCell ref="A4:A5"/>
    <mergeCell ref="B4:B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1"/>
  <sheetViews>
    <sheetView showZeros="0" workbookViewId="0">
      <pane xSplit="2" ySplit="5" topLeftCell="C6" activePane="bottomRight" state="frozen"/>
      <selection activeCell="A4" sqref="A4:A6"/>
      <selection pane="topRight" activeCell="A4" sqref="A4:A6"/>
      <selection pane="bottomLeft" activeCell="A4" sqref="A4:A6"/>
      <selection pane="bottomRight" activeCell="C7" sqref="C7"/>
    </sheetView>
  </sheetViews>
  <sheetFormatPr defaultColWidth="8.875" defaultRowHeight="18.75"/>
  <cols>
    <col min="1" max="1" width="9" style="47" hidden="1" customWidth="1"/>
    <col min="2" max="2" width="63.75" style="48" customWidth="1"/>
    <col min="3" max="3" width="33.75" style="49" customWidth="1"/>
    <col min="4" max="16384" width="8.875" style="47"/>
  </cols>
  <sheetData>
    <row r="1" spans="1:3" s="44" customFormat="1" ht="24" customHeight="1">
      <c r="B1" s="50" t="s">
        <v>959</v>
      </c>
    </row>
    <row r="2" spans="1:3" s="45" customFormat="1" ht="39.75" customHeight="1">
      <c r="B2" s="395" t="s">
        <v>980</v>
      </c>
      <c r="C2" s="395"/>
    </row>
    <row r="3" spans="1:3" ht="28.5" customHeight="1">
      <c r="B3" s="51"/>
      <c r="C3" s="52" t="s">
        <v>0</v>
      </c>
    </row>
    <row r="4" spans="1:3" s="46" customFormat="1" ht="30.75" customHeight="1">
      <c r="A4" s="419"/>
      <c r="B4" s="398" t="s">
        <v>31</v>
      </c>
      <c r="C4" s="421" t="s">
        <v>181</v>
      </c>
    </row>
    <row r="5" spans="1:3" s="46" customFormat="1" ht="30.75" customHeight="1">
      <c r="A5" s="420"/>
      <c r="B5" s="399"/>
      <c r="C5" s="422"/>
    </row>
    <row r="6" spans="1:3" ht="22.5" customHeight="1">
      <c r="A6" s="53">
        <v>212</v>
      </c>
      <c r="B6" s="54" t="s">
        <v>607</v>
      </c>
      <c r="C6" s="333">
        <f>SUM(C7,C13)</f>
        <v>45181</v>
      </c>
    </row>
    <row r="7" spans="1:3" ht="22.5" customHeight="1">
      <c r="A7" s="53">
        <v>21208</v>
      </c>
      <c r="B7" s="55" t="s">
        <v>571</v>
      </c>
      <c r="C7" s="382">
        <f>SUM(C8:C12)</f>
        <v>44181</v>
      </c>
    </row>
    <row r="8" spans="1:3" ht="22.5" customHeight="1">
      <c r="A8" s="53">
        <v>2120801</v>
      </c>
      <c r="B8" s="56" t="s">
        <v>572</v>
      </c>
      <c r="C8" s="383">
        <v>21457</v>
      </c>
    </row>
    <row r="9" spans="1:3" ht="22.5" customHeight="1">
      <c r="A9" s="53">
        <v>2120802</v>
      </c>
      <c r="B9" s="56" t="s">
        <v>573</v>
      </c>
      <c r="C9" s="383">
        <v>18610</v>
      </c>
    </row>
    <row r="10" spans="1:3" ht="22.5" customHeight="1">
      <c r="A10" s="53">
        <v>2120814</v>
      </c>
      <c r="B10" s="56" t="s">
        <v>655</v>
      </c>
      <c r="C10" s="383">
        <v>2145</v>
      </c>
    </row>
    <row r="11" spans="1:3" ht="22.5" customHeight="1">
      <c r="A11" s="53">
        <v>2120815</v>
      </c>
      <c r="B11" s="56" t="s">
        <v>656</v>
      </c>
      <c r="C11" s="383">
        <v>1614</v>
      </c>
    </row>
    <row r="12" spans="1:3" ht="22.5" customHeight="1">
      <c r="A12" s="53">
        <v>2120816</v>
      </c>
      <c r="B12" s="56" t="s">
        <v>657</v>
      </c>
      <c r="C12" s="383">
        <v>355</v>
      </c>
    </row>
    <row r="13" spans="1:3" ht="22.5" customHeight="1">
      <c r="A13" s="53">
        <v>21213</v>
      </c>
      <c r="B13" s="55" t="s">
        <v>574</v>
      </c>
      <c r="C13" s="382">
        <f>SUM(C14)</f>
        <v>1000</v>
      </c>
    </row>
    <row r="14" spans="1:3" ht="22.5" customHeight="1">
      <c r="A14" s="53">
        <v>2121302</v>
      </c>
      <c r="B14" s="56" t="s">
        <v>575</v>
      </c>
      <c r="C14" s="383">
        <v>1000</v>
      </c>
    </row>
    <row r="15" spans="1:3" ht="22.5" customHeight="1">
      <c r="A15" s="53">
        <v>232</v>
      </c>
      <c r="B15" s="54" t="s">
        <v>608</v>
      </c>
      <c r="C15" s="333">
        <f>SUM(C16)</f>
        <v>8000</v>
      </c>
    </row>
    <row r="16" spans="1:3" ht="22.5" customHeight="1">
      <c r="A16" s="53">
        <v>23204</v>
      </c>
      <c r="B16" s="55" t="s">
        <v>576</v>
      </c>
      <c r="C16" s="382">
        <f>SUM(C17:C18)</f>
        <v>8000</v>
      </c>
    </row>
    <row r="17" spans="1:4" ht="22.5" customHeight="1">
      <c r="A17" s="53">
        <v>2320411</v>
      </c>
      <c r="B17" s="56" t="s">
        <v>577</v>
      </c>
      <c r="C17" s="383">
        <v>3500</v>
      </c>
    </row>
    <row r="18" spans="1:4" ht="22.5" customHeight="1">
      <c r="A18" s="53">
        <v>2320431</v>
      </c>
      <c r="B18" s="56" t="s">
        <v>578</v>
      </c>
      <c r="C18" s="383">
        <v>4500</v>
      </c>
    </row>
    <row r="19" spans="1:4" s="46" customFormat="1" ht="26.25" customHeight="1">
      <c r="A19" s="57">
        <v>234</v>
      </c>
      <c r="B19" s="269" t="s">
        <v>161</v>
      </c>
      <c r="C19" s="336">
        <f>SUM(C6,C15)</f>
        <v>53181</v>
      </c>
    </row>
    <row r="21" spans="1:4">
      <c r="D21" s="47" t="s">
        <v>1393</v>
      </c>
    </row>
  </sheetData>
  <autoFilter ref="A4:E19"/>
  <mergeCells count="4">
    <mergeCell ref="B2:C2"/>
    <mergeCell ref="A4:A5"/>
    <mergeCell ref="B4:B5"/>
    <mergeCell ref="C4:C5"/>
  </mergeCells>
  <phoneticPr fontId="75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showGridLines="0" showZeros="0" workbookViewId="0">
      <selection activeCell="B9" sqref="B9"/>
    </sheetView>
  </sheetViews>
  <sheetFormatPr defaultColWidth="9.125" defaultRowHeight="14.25"/>
  <cols>
    <col min="1" max="1" width="21" style="25" customWidth="1"/>
    <col min="2" max="2" width="18.5" style="26" customWidth="1"/>
    <col min="3" max="3" width="21" style="25" customWidth="1"/>
    <col min="4" max="4" width="20" style="26" customWidth="1"/>
    <col min="5" max="16384" width="9.125" style="25"/>
  </cols>
  <sheetData>
    <row r="1" spans="1:4" s="23" customFormat="1" ht="18.75">
      <c r="A1" s="28" t="s">
        <v>1347</v>
      </c>
      <c r="B1" s="29"/>
      <c r="D1" s="29"/>
    </row>
    <row r="2" spans="1:4" ht="33.950000000000003" customHeight="1">
      <c r="A2" s="423" t="s">
        <v>1396</v>
      </c>
      <c r="B2" s="423"/>
      <c r="C2" s="423"/>
      <c r="D2" s="423"/>
    </row>
    <row r="3" spans="1:4" ht="17.100000000000001" customHeight="1">
      <c r="A3" s="403" t="s">
        <v>0</v>
      </c>
      <c r="B3" s="403"/>
      <c r="C3" s="403"/>
      <c r="D3" s="403"/>
    </row>
    <row r="4" spans="1:4" ht="22.5" customHeight="1">
      <c r="A4" s="429" t="s">
        <v>557</v>
      </c>
      <c r="B4" s="460" t="s">
        <v>1391</v>
      </c>
      <c r="C4" s="429" t="s">
        <v>557</v>
      </c>
      <c r="D4" s="460" t="s">
        <v>1391</v>
      </c>
    </row>
    <row r="5" spans="1:4" ht="22.5" customHeight="1">
      <c r="A5" s="430"/>
      <c r="B5" s="461"/>
      <c r="C5" s="430"/>
      <c r="D5" s="461"/>
    </row>
    <row r="6" spans="1:4" ht="33.75" customHeight="1">
      <c r="A6" s="431"/>
      <c r="B6" s="462"/>
      <c r="C6" s="431"/>
      <c r="D6" s="462"/>
    </row>
    <row r="7" spans="1:4" ht="54" customHeight="1">
      <c r="A7" s="33" t="s">
        <v>162</v>
      </c>
      <c r="B7" s="338">
        <f>'2023年基金收入预算表'!B8</f>
        <v>60000</v>
      </c>
      <c r="C7" s="35" t="s">
        <v>163</v>
      </c>
      <c r="D7" s="340">
        <f>'2023年基金支出预算表  '!C19</f>
        <v>53181</v>
      </c>
    </row>
    <row r="8" spans="1:4" ht="54" customHeight="1">
      <c r="A8" s="37" t="s">
        <v>521</v>
      </c>
      <c r="B8" s="338"/>
      <c r="C8" s="38" t="s">
        <v>508</v>
      </c>
      <c r="D8" s="340"/>
    </row>
    <row r="9" spans="1:4" ht="54" customHeight="1">
      <c r="A9" s="39" t="s">
        <v>522</v>
      </c>
      <c r="B9" s="338"/>
      <c r="C9" s="40" t="s">
        <v>523</v>
      </c>
      <c r="D9" s="384"/>
    </row>
    <row r="10" spans="1:4" ht="54" customHeight="1">
      <c r="A10" s="37" t="s">
        <v>44</v>
      </c>
      <c r="B10" s="339"/>
      <c r="C10" s="38" t="s">
        <v>165</v>
      </c>
      <c r="D10" s="340">
        <f>SUM(D11)</f>
        <v>10000</v>
      </c>
    </row>
    <row r="11" spans="1:4" ht="54" customHeight="1">
      <c r="A11" s="39" t="s">
        <v>524</v>
      </c>
      <c r="B11" s="338"/>
      <c r="C11" s="40" t="s">
        <v>166</v>
      </c>
      <c r="D11" s="307">
        <v>10000</v>
      </c>
    </row>
    <row r="12" spans="1:4" ht="54" customHeight="1">
      <c r="A12" s="37" t="s">
        <v>168</v>
      </c>
      <c r="B12" s="338">
        <v>3181</v>
      </c>
      <c r="C12" s="35" t="s">
        <v>654</v>
      </c>
      <c r="D12" s="305"/>
    </row>
    <row r="13" spans="1:4" s="24" customFormat="1" ht="54.75" customHeight="1">
      <c r="A13" s="42" t="s">
        <v>172</v>
      </c>
      <c r="B13" s="306">
        <f t="shared" ref="B13:D13" si="0">SUM(B7,B8,B10,B12)</f>
        <v>63181</v>
      </c>
      <c r="C13" s="43" t="s">
        <v>173</v>
      </c>
      <c r="D13" s="305">
        <f t="shared" si="0"/>
        <v>63181</v>
      </c>
    </row>
  </sheetData>
  <mergeCells count="6">
    <mergeCell ref="A2:D2"/>
    <mergeCell ref="A3:D3"/>
    <mergeCell ref="A4:A6"/>
    <mergeCell ref="C4:C6"/>
    <mergeCell ref="B4:B6"/>
    <mergeCell ref="D4:D6"/>
  </mergeCells>
  <phoneticPr fontId="75" type="noConversion"/>
  <printOptions horizontalCentered="1"/>
  <pageMargins left="0.78740157480314965" right="0.78740157480314965" top="0.78740157480314965" bottom="0.78740157480314965" header="0" footer="0"/>
  <pageSetup paperSize="9" orientation="portrait" blackAndWhite="1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4"/>
  <sheetViews>
    <sheetView showZeros="0" workbookViewId="0">
      <selection activeCell="D10" sqref="D10"/>
    </sheetView>
  </sheetViews>
  <sheetFormatPr defaultColWidth="9" defaultRowHeight="13.5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pans="1:4" s="1" customFormat="1" ht="18.75">
      <c r="A1" s="3" t="s">
        <v>1348</v>
      </c>
    </row>
    <row r="2" spans="1:4" ht="41.25" customHeight="1">
      <c r="A2" s="439" t="s">
        <v>961</v>
      </c>
      <c r="B2" s="439"/>
      <c r="C2" s="439"/>
      <c r="D2" s="439"/>
    </row>
    <row r="3" spans="1:4" ht="24" customHeight="1">
      <c r="A3" s="4"/>
      <c r="B3" s="5"/>
      <c r="C3" s="6"/>
      <c r="D3" s="7" t="s">
        <v>0</v>
      </c>
    </row>
    <row r="4" spans="1:4" ht="49.5" customHeight="1">
      <c r="A4" s="8" t="s">
        <v>557</v>
      </c>
      <c r="B4" s="9" t="s">
        <v>525</v>
      </c>
      <c r="C4" s="10" t="s">
        <v>557</v>
      </c>
      <c r="D4" s="9" t="s">
        <v>181</v>
      </c>
    </row>
    <row r="5" spans="1:4" ht="35.1" customHeight="1">
      <c r="A5" s="11" t="s">
        <v>526</v>
      </c>
      <c r="B5" s="359">
        <v>1200</v>
      </c>
      <c r="C5" s="12" t="s">
        <v>527</v>
      </c>
      <c r="D5" s="364"/>
    </row>
    <row r="6" spans="1:4" ht="35.1" customHeight="1">
      <c r="A6" s="11" t="s">
        <v>528</v>
      </c>
      <c r="B6" s="360"/>
      <c r="C6" s="12" t="s">
        <v>529</v>
      </c>
      <c r="D6" s="365"/>
    </row>
    <row r="7" spans="1:4" ht="35.1" customHeight="1">
      <c r="A7" s="11" t="s">
        <v>530</v>
      </c>
      <c r="B7" s="360"/>
      <c r="C7" s="14" t="s">
        <v>531</v>
      </c>
      <c r="D7" s="365"/>
    </row>
    <row r="8" spans="1:4" ht="35.1" customHeight="1">
      <c r="A8" s="11" t="s">
        <v>532</v>
      </c>
      <c r="B8" s="360"/>
      <c r="C8" s="14" t="s">
        <v>533</v>
      </c>
      <c r="D8" s="361"/>
    </row>
    <row r="9" spans="1:4" ht="35.1" customHeight="1">
      <c r="A9" s="15" t="s">
        <v>534</v>
      </c>
      <c r="B9" s="360"/>
      <c r="C9" s="16" t="s">
        <v>535</v>
      </c>
      <c r="D9" s="361"/>
    </row>
    <row r="10" spans="1:4" ht="35.1" customHeight="1">
      <c r="A10" s="17"/>
      <c r="B10" s="361"/>
      <c r="C10" s="18"/>
      <c r="D10" s="361"/>
    </row>
    <row r="11" spans="1:4" ht="35.1" customHeight="1">
      <c r="A11" s="19" t="s">
        <v>536</v>
      </c>
      <c r="B11" s="359">
        <f>SUM(B5:B9)</f>
        <v>1200</v>
      </c>
      <c r="C11" s="20" t="s">
        <v>537</v>
      </c>
      <c r="D11" s="359">
        <f>SUM(D5:D9)</f>
        <v>0</v>
      </c>
    </row>
    <row r="12" spans="1:4" ht="35.1" customHeight="1">
      <c r="A12" s="21" t="s">
        <v>538</v>
      </c>
      <c r="B12" s="360"/>
      <c r="C12" s="21" t="s">
        <v>169</v>
      </c>
      <c r="D12" s="359">
        <v>1200</v>
      </c>
    </row>
    <row r="13" spans="1:4" ht="35.1" customHeight="1">
      <c r="A13" s="22" t="s">
        <v>539</v>
      </c>
      <c r="B13" s="359">
        <f>SUM(B11:B12)</f>
        <v>1200</v>
      </c>
      <c r="C13" s="22" t="s">
        <v>540</v>
      </c>
      <c r="D13" s="359">
        <f>SUM(D11:D12)</f>
        <v>1200</v>
      </c>
    </row>
    <row r="14" spans="1:4" ht="33.75" customHeight="1">
      <c r="A14" s="440"/>
      <c r="B14" s="440"/>
      <c r="C14" s="440"/>
      <c r="D14" s="440"/>
    </row>
  </sheetData>
  <mergeCells count="2">
    <mergeCell ref="A2:D2"/>
    <mergeCell ref="A14:D14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showGridLines="0" showZeros="0" workbookViewId="0">
      <selection activeCell="G21" sqref="G21"/>
    </sheetView>
  </sheetViews>
  <sheetFormatPr defaultColWidth="9.125" defaultRowHeight="14.25"/>
  <cols>
    <col min="1" max="1" width="30.5" style="25" customWidth="1"/>
    <col min="2" max="3" width="10.75" style="26" customWidth="1"/>
    <col min="4" max="4" width="10.75" style="27" customWidth="1"/>
    <col min="5" max="5" width="33" style="25" customWidth="1"/>
    <col min="6" max="8" width="10.75" style="26" customWidth="1"/>
    <col min="9" max="16384" width="9.125" style="25"/>
  </cols>
  <sheetData>
    <row r="1" spans="1:8" s="23" customFormat="1" ht="18.75">
      <c r="A1" s="44" t="s">
        <v>611</v>
      </c>
      <c r="B1" s="29"/>
      <c r="C1" s="29"/>
      <c r="D1" s="30"/>
      <c r="F1" s="29"/>
      <c r="G1" s="29"/>
      <c r="H1" s="29"/>
    </row>
    <row r="2" spans="1:8" ht="36.75" customHeight="1">
      <c r="A2" s="402" t="s">
        <v>964</v>
      </c>
      <c r="B2" s="402"/>
      <c r="C2" s="402"/>
      <c r="D2" s="402"/>
      <c r="E2" s="402"/>
      <c r="F2" s="402"/>
      <c r="G2" s="402"/>
      <c r="H2" s="402"/>
    </row>
    <row r="3" spans="1:8" ht="16.899999999999999" customHeight="1">
      <c r="A3" s="403" t="s">
        <v>0</v>
      </c>
      <c r="B3" s="403"/>
      <c r="C3" s="403"/>
      <c r="D3" s="403"/>
      <c r="E3" s="403"/>
      <c r="F3" s="403"/>
      <c r="G3" s="403"/>
      <c r="H3" s="403"/>
    </row>
    <row r="4" spans="1:8" ht="24.75" customHeight="1">
      <c r="A4" s="409" t="s">
        <v>556</v>
      </c>
      <c r="B4" s="404" t="s">
        <v>33</v>
      </c>
      <c r="C4" s="405"/>
      <c r="D4" s="406"/>
      <c r="E4" s="409" t="s">
        <v>556</v>
      </c>
      <c r="F4" s="404" t="s">
        <v>33</v>
      </c>
      <c r="G4" s="405"/>
      <c r="H4" s="406"/>
    </row>
    <row r="5" spans="1:8" ht="24.75" customHeight="1">
      <c r="A5" s="410"/>
      <c r="B5" s="412" t="s">
        <v>34</v>
      </c>
      <c r="C5" s="407" t="s">
        <v>4</v>
      </c>
      <c r="D5" s="408"/>
      <c r="E5" s="410"/>
      <c r="F5" s="412" t="s">
        <v>34</v>
      </c>
      <c r="G5" s="407" t="s">
        <v>4</v>
      </c>
      <c r="H5" s="408"/>
    </row>
    <row r="6" spans="1:8" ht="38.25" customHeight="1">
      <c r="A6" s="411"/>
      <c r="B6" s="413"/>
      <c r="C6" s="94" t="s">
        <v>6</v>
      </c>
      <c r="D6" s="95" t="s">
        <v>1349</v>
      </c>
      <c r="E6" s="411"/>
      <c r="F6" s="413"/>
      <c r="G6" s="94" t="s">
        <v>6</v>
      </c>
      <c r="H6" s="96" t="s">
        <v>1349</v>
      </c>
    </row>
    <row r="7" spans="1:8" ht="36.75" customHeight="1">
      <c r="A7" s="97" t="s">
        <v>35</v>
      </c>
      <c r="B7" s="305">
        <f>SUM(C7:D7)</f>
        <v>85202</v>
      </c>
      <c r="C7" s="305">
        <f>'2022年公共收入执行表'!D31</f>
        <v>81425</v>
      </c>
      <c r="D7" s="306">
        <f>'2022年公共收入执行表'!E31</f>
        <v>3777</v>
      </c>
      <c r="E7" s="35" t="s">
        <v>36</v>
      </c>
      <c r="F7" s="305">
        <f>SUM(G7:H7)</f>
        <v>196629</v>
      </c>
      <c r="G7" s="305">
        <f>'2022年公共支出执行表'!C438</f>
        <v>196629</v>
      </c>
      <c r="H7" s="36"/>
    </row>
    <row r="8" spans="1:8" ht="36.75" customHeight="1">
      <c r="A8" s="97" t="s">
        <v>37</v>
      </c>
      <c r="B8" s="305">
        <f t="shared" ref="B8:B11" si="0">SUM(C8:D8)</f>
        <v>128198</v>
      </c>
      <c r="C8" s="305">
        <f>SUM(C9:C11)</f>
        <v>132774</v>
      </c>
      <c r="D8" s="306">
        <f>SUM(D9:D11)</f>
        <v>-4576</v>
      </c>
      <c r="E8" s="35" t="s">
        <v>38</v>
      </c>
      <c r="F8" s="305">
        <f t="shared" ref="F8:F11" si="1">SUM(G8:H8)</f>
        <v>11612</v>
      </c>
      <c r="G8" s="305">
        <v>11612</v>
      </c>
      <c r="H8" s="36"/>
    </row>
    <row r="9" spans="1:8" ht="36.75" customHeight="1">
      <c r="A9" s="99" t="s">
        <v>39</v>
      </c>
      <c r="B9" s="307">
        <f t="shared" si="0"/>
        <v>9083</v>
      </c>
      <c r="C9" s="307">
        <v>9083</v>
      </c>
      <c r="D9" s="308"/>
      <c r="E9" s="97" t="s">
        <v>40</v>
      </c>
      <c r="F9" s="305">
        <f t="shared" si="1"/>
        <v>20770</v>
      </c>
      <c r="G9" s="305">
        <f>SUM(G10)</f>
        <v>20770</v>
      </c>
      <c r="H9" s="36"/>
    </row>
    <row r="10" spans="1:8" ht="36.75" customHeight="1">
      <c r="A10" s="99" t="s">
        <v>41</v>
      </c>
      <c r="B10" s="307">
        <f t="shared" si="0"/>
        <v>94184</v>
      </c>
      <c r="C10" s="307">
        <v>98760</v>
      </c>
      <c r="D10" s="308">
        <v>-4576</v>
      </c>
      <c r="E10" s="99" t="s">
        <v>42</v>
      </c>
      <c r="F10" s="307">
        <f t="shared" si="1"/>
        <v>20770</v>
      </c>
      <c r="G10" s="307">
        <v>20770</v>
      </c>
      <c r="H10" s="36"/>
    </row>
    <row r="11" spans="1:8" ht="36.75" customHeight="1">
      <c r="A11" s="99" t="s">
        <v>43</v>
      </c>
      <c r="B11" s="307">
        <f t="shared" si="0"/>
        <v>24931</v>
      </c>
      <c r="C11" s="309">
        <v>24931</v>
      </c>
      <c r="D11" s="310"/>
      <c r="E11" s="99"/>
      <c r="F11" s="307">
        <f t="shared" si="1"/>
        <v>0</v>
      </c>
      <c r="G11" s="307"/>
      <c r="H11" s="41"/>
    </row>
    <row r="12" spans="1:8" ht="36.75" customHeight="1">
      <c r="A12" s="99"/>
      <c r="B12" s="307"/>
      <c r="C12" s="307"/>
      <c r="D12" s="308"/>
      <c r="E12" s="178"/>
      <c r="F12" s="307"/>
      <c r="G12" s="307"/>
      <c r="H12" s="41"/>
    </row>
    <row r="13" spans="1:8" ht="36.75" customHeight="1">
      <c r="A13" s="97" t="s">
        <v>44</v>
      </c>
      <c r="B13" s="305">
        <f t="shared" ref="B13:B19" si="2">SUM(C13:D13)</f>
        <v>21318</v>
      </c>
      <c r="C13" s="306">
        <f>SUM(C14)</f>
        <v>21318</v>
      </c>
      <c r="D13" s="306">
        <f>SUM(D14)</f>
        <v>0</v>
      </c>
      <c r="E13" s="35"/>
      <c r="F13" s="307"/>
      <c r="G13" s="307"/>
      <c r="H13" s="41"/>
    </row>
    <row r="14" spans="1:8" ht="36.75" customHeight="1">
      <c r="A14" s="99" t="s">
        <v>45</v>
      </c>
      <c r="B14" s="307">
        <f t="shared" si="2"/>
        <v>21318</v>
      </c>
      <c r="C14" s="307">
        <v>21318</v>
      </c>
      <c r="D14" s="308"/>
      <c r="E14" s="178"/>
      <c r="F14" s="307"/>
      <c r="G14" s="307"/>
      <c r="H14" s="41"/>
    </row>
    <row r="15" spans="1:8" ht="36.75" customHeight="1">
      <c r="A15" s="97" t="s">
        <v>46</v>
      </c>
      <c r="B15" s="305">
        <f t="shared" si="2"/>
        <v>14903</v>
      </c>
      <c r="C15" s="305">
        <v>14903</v>
      </c>
      <c r="D15" s="306"/>
      <c r="E15" s="178"/>
      <c r="F15" s="311"/>
      <c r="G15" s="311"/>
      <c r="H15" s="102"/>
    </row>
    <row r="16" spans="1:8" ht="36.75" customHeight="1">
      <c r="A16" s="97" t="s">
        <v>1312</v>
      </c>
      <c r="B16" s="305">
        <f t="shared" si="2"/>
        <v>1934</v>
      </c>
      <c r="C16" s="305">
        <v>1135</v>
      </c>
      <c r="D16" s="306">
        <v>799</v>
      </c>
      <c r="E16" s="35" t="s">
        <v>48</v>
      </c>
      <c r="F16" s="312">
        <f t="shared" ref="F16:F19" si="3">SUM(G16:H16)</f>
        <v>1425</v>
      </c>
      <c r="G16" s="312">
        <v>1425</v>
      </c>
      <c r="H16" s="103"/>
    </row>
    <row r="17" spans="1:8" ht="36.75" customHeight="1">
      <c r="A17" s="97" t="s">
        <v>49</v>
      </c>
      <c r="B17" s="305">
        <f t="shared" si="2"/>
        <v>1000</v>
      </c>
      <c r="C17" s="305">
        <f>SUM(C18:C19)</f>
        <v>1000</v>
      </c>
      <c r="D17" s="305">
        <f>SUM(D18:D19)</f>
        <v>0</v>
      </c>
      <c r="E17" s="35" t="s">
        <v>50</v>
      </c>
      <c r="F17" s="306">
        <f t="shared" si="3"/>
        <v>22119</v>
      </c>
      <c r="G17" s="306">
        <f>C21-G7-G8-G9-G16</f>
        <v>22119</v>
      </c>
      <c r="H17" s="34">
        <f>D21-H7-H8-H9-H16</f>
        <v>0</v>
      </c>
    </row>
    <row r="18" spans="1:8" ht="36.75" customHeight="1">
      <c r="A18" s="179" t="s">
        <v>511</v>
      </c>
      <c r="B18" s="311">
        <f t="shared" si="2"/>
        <v>1000</v>
      </c>
      <c r="C18" s="311">
        <v>1000</v>
      </c>
      <c r="D18" s="311"/>
      <c r="E18" s="179" t="s">
        <v>51</v>
      </c>
      <c r="F18" s="311">
        <f t="shared" si="3"/>
        <v>22119</v>
      </c>
      <c r="G18" s="309">
        <v>22119</v>
      </c>
      <c r="H18" s="102"/>
    </row>
    <row r="19" spans="1:8" ht="36.75" customHeight="1">
      <c r="A19" s="210" t="s">
        <v>512</v>
      </c>
      <c r="B19" s="311">
        <f t="shared" si="2"/>
        <v>0</v>
      </c>
      <c r="C19" s="311"/>
      <c r="D19" s="311"/>
      <c r="E19" s="179" t="s">
        <v>52</v>
      </c>
      <c r="F19" s="313">
        <f t="shared" si="3"/>
        <v>0</v>
      </c>
      <c r="G19" s="314">
        <f>G17-G18</f>
        <v>0</v>
      </c>
      <c r="H19" s="271">
        <f>H17-H18</f>
        <v>0</v>
      </c>
    </row>
    <row r="20" spans="1:8" ht="36.75" customHeight="1">
      <c r="A20" s="108"/>
      <c r="B20" s="307"/>
      <c r="C20" s="307"/>
      <c r="D20" s="308"/>
      <c r="E20" s="179"/>
      <c r="F20" s="315"/>
      <c r="G20" s="315"/>
      <c r="H20" s="106"/>
    </row>
    <row r="21" spans="1:8" ht="36.75" customHeight="1">
      <c r="A21" s="108" t="s">
        <v>53</v>
      </c>
      <c r="B21" s="305">
        <f>SUM(B7,B8,B13,B15,B16,B17)</f>
        <v>252555</v>
      </c>
      <c r="C21" s="305">
        <f>SUM(C7,C8,C13,C15,C16,C17)</f>
        <v>252555</v>
      </c>
      <c r="D21" s="306">
        <f>SUM(D7,D8,D13,D15,D16,D17)</f>
        <v>0</v>
      </c>
      <c r="E21" s="43" t="s">
        <v>54</v>
      </c>
      <c r="F21" s="316">
        <f t="shared" ref="F21:H21" si="4">SUM(F7,F8,F9,F16,F17)</f>
        <v>252555</v>
      </c>
      <c r="G21" s="316">
        <f t="shared" si="4"/>
        <v>252555</v>
      </c>
      <c r="H21" s="272">
        <f t="shared" si="4"/>
        <v>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5" type="noConversion"/>
  <printOptions horizontalCentered="1"/>
  <pageMargins left="0.78740157480314965" right="0.78740157480314965" top="0.78740157480314965" bottom="0.78740157480314965" header="0" footer="0"/>
  <pageSetup paperSize="9" scale="6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9"/>
  <sheetViews>
    <sheetView zoomScale="80" zoomScaleNormal="80" workbookViewId="0">
      <selection activeCell="B48" sqref="B48"/>
    </sheetView>
  </sheetViews>
  <sheetFormatPr defaultColWidth="45.5" defaultRowHeight="14.25"/>
  <cols>
    <col min="1" max="1" width="60.25" style="167" customWidth="1"/>
    <col min="2" max="2" width="37.375" style="168" customWidth="1"/>
    <col min="3" max="3" width="6.625" style="169" customWidth="1"/>
    <col min="4" max="16384" width="45.5" style="169"/>
  </cols>
  <sheetData>
    <row r="1" spans="1:2" s="166" customFormat="1" ht="24" customHeight="1">
      <c r="A1" s="170" t="s">
        <v>55</v>
      </c>
      <c r="B1" s="171"/>
    </row>
    <row r="2" spans="1:2" ht="32.25" customHeight="1">
      <c r="A2" s="414" t="s">
        <v>965</v>
      </c>
      <c r="B2" s="414"/>
    </row>
    <row r="3" spans="1:2" ht="21.75" customHeight="1">
      <c r="A3" s="172"/>
      <c r="B3" s="168" t="s">
        <v>0</v>
      </c>
    </row>
    <row r="4" spans="1:2" ht="36" customHeight="1">
      <c r="A4" s="173" t="s">
        <v>56</v>
      </c>
      <c r="B4" s="174" t="s">
        <v>555</v>
      </c>
    </row>
    <row r="5" spans="1:2" ht="31.5" customHeight="1">
      <c r="A5" s="175" t="s">
        <v>37</v>
      </c>
      <c r="B5" s="317">
        <f>SUM(B6,B12,B37)</f>
        <v>128197.77</v>
      </c>
    </row>
    <row r="6" spans="1:2" ht="23.25" customHeight="1">
      <c r="A6" s="176" t="s">
        <v>39</v>
      </c>
      <c r="B6" s="317">
        <f>SUM(B7:B11)</f>
        <v>9083</v>
      </c>
    </row>
    <row r="7" spans="1:2" ht="23.25" customHeight="1">
      <c r="A7" s="177" t="s">
        <v>57</v>
      </c>
      <c r="B7" s="318">
        <v>4184</v>
      </c>
    </row>
    <row r="8" spans="1:2" ht="23.25" customHeight="1">
      <c r="A8" s="211" t="s">
        <v>562</v>
      </c>
      <c r="B8" s="319">
        <v>5186</v>
      </c>
    </row>
    <row r="9" spans="1:2" ht="23.25" customHeight="1">
      <c r="A9" s="177" t="s">
        <v>58</v>
      </c>
      <c r="B9" s="318">
        <v>-1145</v>
      </c>
    </row>
    <row r="10" spans="1:2" ht="23.25" customHeight="1">
      <c r="A10" s="177" t="s">
        <v>59</v>
      </c>
      <c r="B10" s="318">
        <v>192</v>
      </c>
    </row>
    <row r="11" spans="1:2" ht="23.25" customHeight="1">
      <c r="A11" s="177" t="s">
        <v>60</v>
      </c>
      <c r="B11" s="318">
        <v>666</v>
      </c>
    </row>
    <row r="12" spans="1:2" ht="23.25" customHeight="1">
      <c r="A12" s="175" t="s">
        <v>41</v>
      </c>
      <c r="B12" s="317">
        <f>SUM(B13:B36)</f>
        <v>94184</v>
      </c>
    </row>
    <row r="13" spans="1:2" ht="23.25" customHeight="1">
      <c r="A13" s="177" t="s">
        <v>61</v>
      </c>
      <c r="B13" s="318">
        <v>27111</v>
      </c>
    </row>
    <row r="14" spans="1:2" ht="23.25" customHeight="1">
      <c r="A14" s="177" t="s">
        <v>62</v>
      </c>
      <c r="B14" s="318">
        <v>1937</v>
      </c>
    </row>
    <row r="15" spans="1:2" ht="23.25" customHeight="1">
      <c r="A15" s="177" t="s">
        <v>63</v>
      </c>
      <c r="B15" s="318">
        <v>3652</v>
      </c>
    </row>
    <row r="16" spans="1:2" ht="23.25" customHeight="1">
      <c r="A16" s="177" t="s">
        <v>64</v>
      </c>
      <c r="B16" s="318">
        <v>2084</v>
      </c>
    </row>
    <row r="17" spans="1:2" ht="23.25" customHeight="1">
      <c r="A17" s="279" t="s">
        <v>1385</v>
      </c>
      <c r="B17" s="319">
        <v>5770</v>
      </c>
    </row>
    <row r="18" spans="1:2" ht="23.25" customHeight="1">
      <c r="A18" s="279" t="s">
        <v>1386</v>
      </c>
      <c r="B18" s="319">
        <v>2435</v>
      </c>
    </row>
    <row r="19" spans="1:2" ht="23.25" customHeight="1">
      <c r="A19" s="279" t="s">
        <v>1387</v>
      </c>
      <c r="B19" s="319">
        <v>4583</v>
      </c>
    </row>
    <row r="20" spans="1:2" ht="23.25" customHeight="1">
      <c r="A20" s="177" t="s">
        <v>65</v>
      </c>
      <c r="B20" s="318">
        <v>2928</v>
      </c>
    </row>
    <row r="21" spans="1:2" ht="23.25" customHeight="1">
      <c r="A21" s="177" t="s">
        <v>66</v>
      </c>
      <c r="B21" s="318">
        <v>-4972</v>
      </c>
    </row>
    <row r="22" spans="1:2" ht="23.25" customHeight="1">
      <c r="A22" s="177" t="s">
        <v>67</v>
      </c>
      <c r="B22" s="320">
        <v>2015</v>
      </c>
    </row>
    <row r="23" spans="1:2" ht="23.25" customHeight="1">
      <c r="A23" s="177" t="s">
        <v>68</v>
      </c>
      <c r="B23" s="318">
        <v>8287</v>
      </c>
    </row>
    <row r="24" spans="1:2" ht="23.25" customHeight="1">
      <c r="A24" s="279" t="s">
        <v>1384</v>
      </c>
      <c r="B24" s="320">
        <v>3611</v>
      </c>
    </row>
    <row r="25" spans="1:2" ht="23.25" customHeight="1">
      <c r="A25" s="177" t="s">
        <v>563</v>
      </c>
      <c r="B25" s="318">
        <v>162</v>
      </c>
    </row>
    <row r="26" spans="1:2" ht="23.25" customHeight="1">
      <c r="A26" s="177" t="s">
        <v>543</v>
      </c>
      <c r="B26" s="318">
        <v>5192</v>
      </c>
    </row>
    <row r="27" spans="1:2" ht="23.25" customHeight="1">
      <c r="A27" s="177" t="s">
        <v>544</v>
      </c>
      <c r="B27" s="318"/>
    </row>
    <row r="28" spans="1:2" ht="23.25" customHeight="1">
      <c r="A28" s="177" t="s">
        <v>545</v>
      </c>
      <c r="B28" s="318">
        <v>1111</v>
      </c>
    </row>
    <row r="29" spans="1:2" ht="23.25" customHeight="1">
      <c r="A29" s="177" t="s">
        <v>546</v>
      </c>
      <c r="B29" s="318">
        <v>6123</v>
      </c>
    </row>
    <row r="30" spans="1:2" ht="23.25" customHeight="1">
      <c r="A30" s="177" t="s">
        <v>623</v>
      </c>
      <c r="B30" s="318">
        <v>4425</v>
      </c>
    </row>
    <row r="31" spans="1:2" ht="23.25" customHeight="1">
      <c r="A31" s="177" t="s">
        <v>547</v>
      </c>
      <c r="B31" s="318"/>
    </row>
    <row r="32" spans="1:2" ht="23.25" customHeight="1">
      <c r="A32" s="177" t="s">
        <v>548</v>
      </c>
      <c r="B32" s="318">
        <v>14275</v>
      </c>
    </row>
    <row r="33" spans="1:2" ht="23.25" customHeight="1">
      <c r="A33" s="177" t="s">
        <v>549</v>
      </c>
      <c r="B33" s="318">
        <v>2146</v>
      </c>
    </row>
    <row r="34" spans="1:2" ht="23.25" customHeight="1">
      <c r="A34" s="177" t="s">
        <v>550</v>
      </c>
      <c r="B34" s="318">
        <v>822</v>
      </c>
    </row>
    <row r="35" spans="1:2" ht="23.25" customHeight="1">
      <c r="A35" s="177" t="s">
        <v>564</v>
      </c>
      <c r="B35" s="318"/>
    </row>
    <row r="36" spans="1:2" ht="23.25" customHeight="1">
      <c r="A36" s="279" t="s">
        <v>69</v>
      </c>
      <c r="B36" s="318">
        <v>487</v>
      </c>
    </row>
    <row r="37" spans="1:2" ht="23.25" customHeight="1">
      <c r="A37" s="176" t="s">
        <v>70</v>
      </c>
      <c r="B37" s="317">
        <f>SUM(B38:B56)</f>
        <v>24930.77</v>
      </c>
    </row>
    <row r="38" spans="1:2" ht="23.25" customHeight="1">
      <c r="A38" s="177" t="s">
        <v>71</v>
      </c>
      <c r="B38" s="318">
        <v>445.9</v>
      </c>
    </row>
    <row r="39" spans="1:2" ht="23.25" customHeight="1">
      <c r="A39" s="177" t="s">
        <v>72</v>
      </c>
      <c r="B39" s="318"/>
    </row>
    <row r="40" spans="1:2" ht="23.25" customHeight="1">
      <c r="A40" s="177" t="s">
        <v>73</v>
      </c>
      <c r="B40" s="318">
        <v>5055.95</v>
      </c>
    </row>
    <row r="41" spans="1:2" ht="23.25" customHeight="1">
      <c r="A41" s="177" t="s">
        <v>74</v>
      </c>
      <c r="B41" s="318"/>
    </row>
    <row r="42" spans="1:2" ht="23.25" customHeight="1">
      <c r="A42" s="177" t="s">
        <v>565</v>
      </c>
      <c r="B42" s="318">
        <v>266.92</v>
      </c>
    </row>
    <row r="43" spans="1:2" ht="23.25" customHeight="1">
      <c r="A43" s="177" t="s">
        <v>75</v>
      </c>
      <c r="B43" s="318">
        <v>5657</v>
      </c>
    </row>
    <row r="44" spans="1:2" ht="23.25" customHeight="1">
      <c r="A44" s="177" t="s">
        <v>566</v>
      </c>
      <c r="B44" s="318">
        <v>4879</v>
      </c>
    </row>
    <row r="45" spans="1:2" ht="23.25" customHeight="1">
      <c r="A45" s="177" t="s">
        <v>76</v>
      </c>
      <c r="B45" s="318"/>
    </row>
    <row r="46" spans="1:2" ht="23.25" customHeight="1">
      <c r="A46" s="177" t="s">
        <v>77</v>
      </c>
      <c r="B46" s="318">
        <v>5</v>
      </c>
    </row>
    <row r="47" spans="1:2" ht="23.25" customHeight="1">
      <c r="A47" s="177" t="s">
        <v>78</v>
      </c>
      <c r="B47" s="318">
        <v>8201</v>
      </c>
    </row>
    <row r="48" spans="1:2" ht="23.25" customHeight="1">
      <c r="A48" s="177" t="s">
        <v>79</v>
      </c>
      <c r="B48" s="318">
        <v>201</v>
      </c>
    </row>
    <row r="49" spans="1:2" ht="23.25" customHeight="1">
      <c r="A49" s="177" t="s">
        <v>80</v>
      </c>
      <c r="B49" s="318">
        <v>184</v>
      </c>
    </row>
    <row r="50" spans="1:2" ht="23.25" customHeight="1">
      <c r="A50" s="177" t="s">
        <v>81</v>
      </c>
      <c r="B50" s="318">
        <v>23</v>
      </c>
    </row>
    <row r="51" spans="1:2" ht="23.25" customHeight="1">
      <c r="A51" s="177" t="s">
        <v>567</v>
      </c>
      <c r="B51" s="318">
        <v>12</v>
      </c>
    </row>
    <row r="52" spans="1:2" ht="23.25" customHeight="1">
      <c r="A52" s="177" t="s">
        <v>568</v>
      </c>
      <c r="B52" s="318"/>
    </row>
    <row r="53" spans="1:2" ht="23.25" customHeight="1">
      <c r="A53" s="177" t="s">
        <v>82</v>
      </c>
      <c r="B53" s="318"/>
    </row>
    <row r="54" spans="1:2" ht="23.25" customHeight="1">
      <c r="A54" s="177" t="s">
        <v>83</v>
      </c>
      <c r="B54" s="318"/>
    </row>
    <row r="55" spans="1:2" ht="23.25" customHeight="1">
      <c r="A55" s="177" t="s">
        <v>569</v>
      </c>
      <c r="B55" s="318"/>
    </row>
    <row r="56" spans="1:2" ht="23.25" customHeight="1">
      <c r="A56" s="177" t="s">
        <v>28</v>
      </c>
      <c r="B56" s="318"/>
    </row>
    <row r="57" spans="1:2" ht="22.5" customHeight="1"/>
    <row r="58" spans="1:2" ht="22.5" customHeight="1"/>
    <row r="59" spans="1:2" ht="22.5" customHeight="1"/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" footer="0"/>
  <pageSetup paperSize="9" scale="89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0"/>
  <sheetViews>
    <sheetView zoomScale="90" zoomScaleNormal="90" workbookViewId="0">
      <selection activeCell="B29" sqref="B29"/>
    </sheetView>
  </sheetViews>
  <sheetFormatPr defaultColWidth="9" defaultRowHeight="13.5"/>
  <cols>
    <col min="1" max="1" width="45.25" style="72" customWidth="1"/>
    <col min="2" max="2" width="37.875" style="163" customWidth="1"/>
    <col min="3" max="3" width="3.25" style="72" customWidth="1"/>
    <col min="4" max="16384" width="9" style="72"/>
  </cols>
  <sheetData>
    <row r="1" spans="1:2" s="70" customFormat="1" ht="21.75" customHeight="1">
      <c r="A1" s="73" t="s">
        <v>612</v>
      </c>
      <c r="B1" s="164"/>
    </row>
    <row r="2" spans="1:2" ht="22.5">
      <c r="A2" s="415" t="s">
        <v>966</v>
      </c>
      <c r="B2" s="415"/>
    </row>
    <row r="3" spans="1:2" ht="20.25" customHeight="1">
      <c r="A3" s="74"/>
      <c r="B3" s="165" t="s">
        <v>0</v>
      </c>
    </row>
    <row r="4" spans="1:2" s="71" customFormat="1" ht="28.9" customHeight="1">
      <c r="A4" s="76" t="s">
        <v>84</v>
      </c>
      <c r="B4" s="77" t="s">
        <v>33</v>
      </c>
    </row>
    <row r="5" spans="1:2" ht="15.75" customHeight="1">
      <c r="A5" s="78" t="s">
        <v>85</v>
      </c>
      <c r="B5" s="321">
        <f>SUM(B6:B9)</f>
        <v>22968</v>
      </c>
    </row>
    <row r="6" spans="1:2" ht="15.75" customHeight="1">
      <c r="A6" s="278" t="s">
        <v>86</v>
      </c>
      <c r="B6" s="322">
        <v>18125</v>
      </c>
    </row>
    <row r="7" spans="1:2" ht="15.75" customHeight="1">
      <c r="A7" s="278" t="s">
        <v>87</v>
      </c>
      <c r="B7" s="322">
        <v>2756</v>
      </c>
    </row>
    <row r="8" spans="1:2" ht="15.75" customHeight="1">
      <c r="A8" s="278" t="s">
        <v>88</v>
      </c>
      <c r="B8" s="322">
        <v>1791</v>
      </c>
    </row>
    <row r="9" spans="1:2" ht="15.75" customHeight="1">
      <c r="A9" s="278" t="s">
        <v>89</v>
      </c>
      <c r="B9" s="322">
        <v>296</v>
      </c>
    </row>
    <row r="10" spans="1:2" ht="15.75" customHeight="1">
      <c r="A10" s="80" t="s">
        <v>90</v>
      </c>
      <c r="B10" s="321">
        <f>SUM(B11:B20)</f>
        <v>28974</v>
      </c>
    </row>
    <row r="11" spans="1:2" ht="15.75" customHeight="1">
      <c r="A11" s="278" t="s">
        <v>91</v>
      </c>
      <c r="B11" s="322">
        <v>3539</v>
      </c>
    </row>
    <row r="12" spans="1:2" ht="15.75" customHeight="1">
      <c r="A12" s="81" t="s">
        <v>92</v>
      </c>
      <c r="B12" s="322">
        <v>147</v>
      </c>
    </row>
    <row r="13" spans="1:2" ht="15.75" customHeight="1">
      <c r="A13" s="278" t="s">
        <v>93</v>
      </c>
      <c r="B13" s="322">
        <v>19</v>
      </c>
    </row>
    <row r="14" spans="1:2" ht="15.75" customHeight="1">
      <c r="A14" s="278" t="s">
        <v>94</v>
      </c>
      <c r="B14" s="322">
        <v>413</v>
      </c>
    </row>
    <row r="15" spans="1:2" ht="15.75" customHeight="1">
      <c r="A15" s="278" t="s">
        <v>95</v>
      </c>
      <c r="B15" s="322">
        <v>5699</v>
      </c>
    </row>
    <row r="16" spans="1:2" ht="15.75" customHeight="1">
      <c r="A16" s="278" t="s">
        <v>96</v>
      </c>
      <c r="B16" s="322">
        <v>67</v>
      </c>
    </row>
    <row r="17" spans="1:2" ht="15.75" customHeight="1">
      <c r="A17" s="278" t="s">
        <v>97</v>
      </c>
      <c r="B17" s="322" t="s">
        <v>1330</v>
      </c>
    </row>
    <row r="18" spans="1:2" ht="15.75" customHeight="1">
      <c r="A18" s="278" t="s">
        <v>98</v>
      </c>
      <c r="B18" s="322">
        <v>461</v>
      </c>
    </row>
    <row r="19" spans="1:2" ht="15.75" customHeight="1">
      <c r="A19" s="278" t="s">
        <v>99</v>
      </c>
      <c r="B19" s="322">
        <v>73</v>
      </c>
    </row>
    <row r="20" spans="1:2" ht="15.75" customHeight="1">
      <c r="A20" s="278" t="s">
        <v>100</v>
      </c>
      <c r="B20" s="322">
        <v>18556</v>
      </c>
    </row>
    <row r="21" spans="1:2" ht="15.75" customHeight="1">
      <c r="A21" s="80" t="s">
        <v>101</v>
      </c>
      <c r="B21" s="321">
        <f>SUM(B22:B28)</f>
        <v>58430</v>
      </c>
    </row>
    <row r="22" spans="1:2" ht="15.75" customHeight="1">
      <c r="A22" s="278" t="s">
        <v>102</v>
      </c>
      <c r="B22" s="322" t="s">
        <v>1329</v>
      </c>
    </row>
    <row r="23" spans="1:2" ht="15.75" customHeight="1">
      <c r="A23" s="278" t="s">
        <v>103</v>
      </c>
      <c r="B23" s="322">
        <v>11191</v>
      </c>
    </row>
    <row r="24" spans="1:2" ht="15.75" customHeight="1">
      <c r="A24" s="278" t="s">
        <v>104</v>
      </c>
      <c r="B24" s="322">
        <v>19</v>
      </c>
    </row>
    <row r="25" spans="1:2" ht="15.75" customHeight="1">
      <c r="A25" s="278" t="s">
        <v>105</v>
      </c>
      <c r="B25" s="322" t="s">
        <v>1329</v>
      </c>
    </row>
    <row r="26" spans="1:2" ht="15.75" customHeight="1">
      <c r="A26" s="278" t="s">
        <v>106</v>
      </c>
      <c r="B26" s="322">
        <v>299</v>
      </c>
    </row>
    <row r="27" spans="1:2" ht="15.75" customHeight="1">
      <c r="A27" s="278" t="s">
        <v>107</v>
      </c>
      <c r="B27" s="322" t="s">
        <v>1329</v>
      </c>
    </row>
    <row r="28" spans="1:2" ht="15.75" customHeight="1">
      <c r="A28" s="278" t="s">
        <v>108</v>
      </c>
      <c r="B28" s="322">
        <v>46921</v>
      </c>
    </row>
    <row r="29" spans="1:2" ht="15.75" customHeight="1">
      <c r="A29" s="80" t="s">
        <v>109</v>
      </c>
      <c r="B29" s="321">
        <f>SUM(B30:B35)</f>
        <v>1649</v>
      </c>
    </row>
    <row r="30" spans="1:2" ht="15.75" customHeight="1">
      <c r="A30" s="278" t="s">
        <v>102</v>
      </c>
      <c r="B30" s="322">
        <v>245</v>
      </c>
    </row>
    <row r="31" spans="1:2" ht="15.75" customHeight="1">
      <c r="A31" s="278" t="s">
        <v>103</v>
      </c>
      <c r="B31" s="322" t="s">
        <v>1330</v>
      </c>
    </row>
    <row r="32" spans="1:2" ht="15.75" customHeight="1">
      <c r="A32" s="278" t="s">
        <v>104</v>
      </c>
      <c r="B32" s="322" t="s">
        <v>1330</v>
      </c>
    </row>
    <row r="33" spans="1:2" ht="15.75" customHeight="1">
      <c r="A33" s="278" t="s">
        <v>106</v>
      </c>
      <c r="B33" s="322">
        <v>7</v>
      </c>
    </row>
    <row r="34" spans="1:2" ht="15.75" customHeight="1">
      <c r="A34" s="278" t="s">
        <v>107</v>
      </c>
      <c r="B34" s="322" t="s">
        <v>1330</v>
      </c>
    </row>
    <row r="35" spans="1:2" ht="15.75" customHeight="1">
      <c r="A35" s="278" t="s">
        <v>108</v>
      </c>
      <c r="B35" s="322">
        <v>1397</v>
      </c>
    </row>
    <row r="36" spans="1:2" ht="15.75" customHeight="1">
      <c r="A36" s="80" t="s">
        <v>110</v>
      </c>
      <c r="B36" s="321">
        <f>SUM(B37:B39)</f>
        <v>55163</v>
      </c>
    </row>
    <row r="37" spans="1:2" ht="15.75" customHeight="1">
      <c r="A37" s="278" t="s">
        <v>111</v>
      </c>
      <c r="B37" s="322">
        <v>40980</v>
      </c>
    </row>
    <row r="38" spans="1:2" ht="15.75" customHeight="1">
      <c r="A38" s="278" t="s">
        <v>112</v>
      </c>
      <c r="B38" s="322">
        <v>13194</v>
      </c>
    </row>
    <row r="39" spans="1:2" ht="15.75" customHeight="1">
      <c r="A39" s="278" t="s">
        <v>113</v>
      </c>
      <c r="B39" s="322">
        <v>989</v>
      </c>
    </row>
    <row r="40" spans="1:2" ht="15.75" customHeight="1">
      <c r="A40" s="80" t="s">
        <v>114</v>
      </c>
      <c r="B40" s="321">
        <f>SUM(B41:B42)</f>
        <v>3569</v>
      </c>
    </row>
    <row r="41" spans="1:2" ht="15.75" customHeight="1">
      <c r="A41" s="278" t="s">
        <v>115</v>
      </c>
      <c r="B41" s="322">
        <v>3569</v>
      </c>
    </row>
    <row r="42" spans="1:2" ht="15.75" customHeight="1">
      <c r="A42" s="278" t="s">
        <v>116</v>
      </c>
      <c r="B42" s="322"/>
    </row>
    <row r="43" spans="1:2" ht="15.75" customHeight="1">
      <c r="A43" s="80" t="s">
        <v>117</v>
      </c>
      <c r="B43" s="321">
        <f>SUM(B44:B46)</f>
        <v>2640</v>
      </c>
    </row>
    <row r="44" spans="1:2" ht="15.75" customHeight="1">
      <c r="A44" s="278" t="s">
        <v>118</v>
      </c>
      <c r="B44" s="322">
        <v>200</v>
      </c>
    </row>
    <row r="45" spans="1:2" ht="15.75" customHeight="1">
      <c r="A45" s="81" t="s">
        <v>119</v>
      </c>
      <c r="B45" s="322" t="s">
        <v>1330</v>
      </c>
    </row>
    <row r="46" spans="1:2" ht="15.75" customHeight="1">
      <c r="A46" s="278" t="s">
        <v>120</v>
      </c>
      <c r="B46" s="322">
        <v>2440</v>
      </c>
    </row>
    <row r="47" spans="1:2" ht="15.75" customHeight="1">
      <c r="A47" s="80" t="s">
        <v>121</v>
      </c>
      <c r="B47" s="321">
        <f>SUM(B48:B49)</f>
        <v>0</v>
      </c>
    </row>
    <row r="48" spans="1:2" ht="15.75" customHeight="1">
      <c r="A48" s="278" t="s">
        <v>122</v>
      </c>
      <c r="B48" s="322" t="s">
        <v>1330</v>
      </c>
    </row>
    <row r="49" spans="1:2" ht="15.75" customHeight="1">
      <c r="A49" s="278" t="s">
        <v>123</v>
      </c>
      <c r="B49" s="322"/>
    </row>
    <row r="50" spans="1:2" ht="15.75" customHeight="1">
      <c r="A50" s="80" t="s">
        <v>124</v>
      </c>
      <c r="B50" s="321">
        <f>SUM(B51:B55)</f>
        <v>17515</v>
      </c>
    </row>
    <row r="51" spans="1:2" ht="15.75" customHeight="1">
      <c r="A51" s="278" t="s">
        <v>125</v>
      </c>
      <c r="B51" s="322">
        <v>9251</v>
      </c>
    </row>
    <row r="52" spans="1:2" ht="15.75" customHeight="1">
      <c r="A52" s="278" t="s">
        <v>126</v>
      </c>
      <c r="B52" s="322">
        <v>167</v>
      </c>
    </row>
    <row r="53" spans="1:2" ht="15.75" customHeight="1">
      <c r="A53" s="278" t="s">
        <v>127</v>
      </c>
      <c r="B53" s="322">
        <v>1405</v>
      </c>
    </row>
    <row r="54" spans="1:2" ht="15.75" customHeight="1">
      <c r="A54" s="278" t="s">
        <v>128</v>
      </c>
      <c r="B54" s="322">
        <v>441</v>
      </c>
    </row>
    <row r="55" spans="1:2" ht="15.75" customHeight="1">
      <c r="A55" s="278" t="s">
        <v>129</v>
      </c>
      <c r="B55" s="322">
        <v>6251</v>
      </c>
    </row>
    <row r="56" spans="1:2" ht="15.75" customHeight="1">
      <c r="A56" s="80" t="s">
        <v>130</v>
      </c>
      <c r="B56" s="323"/>
    </row>
    <row r="57" spans="1:2" ht="15.75" customHeight="1">
      <c r="A57" s="278" t="s">
        <v>131</v>
      </c>
      <c r="B57" s="322"/>
    </row>
    <row r="58" spans="1:2" ht="15.75" customHeight="1">
      <c r="A58" s="278" t="s">
        <v>132</v>
      </c>
      <c r="B58" s="322"/>
    </row>
    <row r="59" spans="1:2" ht="15.75" customHeight="1">
      <c r="A59" s="80" t="s">
        <v>133</v>
      </c>
      <c r="B59" s="321">
        <f>SUM(B60:B63)</f>
        <v>5509</v>
      </c>
    </row>
    <row r="60" spans="1:2" ht="15.75" customHeight="1">
      <c r="A60" s="278" t="s">
        <v>134</v>
      </c>
      <c r="B60" s="322">
        <v>5492</v>
      </c>
    </row>
    <row r="61" spans="1:2" ht="15.75" customHeight="1">
      <c r="A61" s="278" t="s">
        <v>135</v>
      </c>
      <c r="B61" s="322" t="s">
        <v>1330</v>
      </c>
    </row>
    <row r="62" spans="1:2" ht="15.75" customHeight="1">
      <c r="A62" s="278" t="s">
        <v>136</v>
      </c>
      <c r="B62" s="322">
        <v>17</v>
      </c>
    </row>
    <row r="63" spans="1:2" ht="15.75" customHeight="1">
      <c r="A63" s="278" t="s">
        <v>137</v>
      </c>
      <c r="B63" s="322">
        <v>0</v>
      </c>
    </row>
    <row r="64" spans="1:2" ht="15.75" customHeight="1">
      <c r="A64" s="80" t="s">
        <v>624</v>
      </c>
      <c r="B64" s="321">
        <f>SUM(B65:B69)</f>
        <v>212</v>
      </c>
    </row>
    <row r="65" spans="1:2" ht="15.75" customHeight="1">
      <c r="A65" s="278" t="s">
        <v>1325</v>
      </c>
      <c r="B65" s="322"/>
    </row>
    <row r="66" spans="1:2" ht="15.75" customHeight="1">
      <c r="A66" s="278" t="s">
        <v>1326</v>
      </c>
      <c r="B66" s="322"/>
    </row>
    <row r="67" spans="1:2" ht="15.75" customHeight="1">
      <c r="A67" s="278" t="s">
        <v>1327</v>
      </c>
      <c r="B67" s="322"/>
    </row>
    <row r="68" spans="1:2" ht="15.75">
      <c r="A68" s="278" t="s">
        <v>1328</v>
      </c>
      <c r="B68" s="324"/>
    </row>
    <row r="69" spans="1:2" ht="15.75">
      <c r="A69" s="278" t="s">
        <v>153</v>
      </c>
      <c r="B69" s="322">
        <v>212</v>
      </c>
    </row>
    <row r="70" spans="1:2" ht="15.75">
      <c r="A70" s="82" t="s">
        <v>3</v>
      </c>
      <c r="B70" s="321">
        <f>SUM(B5,B10,B21,B29,B36,B40,B47,B50,B56,B59,B43,B64)</f>
        <v>196629</v>
      </c>
    </row>
  </sheetData>
  <mergeCells count="1">
    <mergeCell ref="A2:B2"/>
  </mergeCells>
  <phoneticPr fontId="88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0"/>
  <sheetViews>
    <sheetView zoomScale="90" zoomScaleNormal="90" workbookViewId="0">
      <selection activeCell="B14" sqref="B14"/>
    </sheetView>
  </sheetViews>
  <sheetFormatPr defaultColWidth="9" defaultRowHeight="13.5"/>
  <cols>
    <col min="1" max="1" width="45.375" style="72" customWidth="1"/>
    <col min="2" max="2" width="37.875" style="163" customWidth="1"/>
    <col min="3" max="3" width="3.25" style="72" customWidth="1"/>
    <col min="4" max="16384" width="9" style="72"/>
  </cols>
  <sheetData>
    <row r="1" spans="1:2" s="70" customFormat="1" ht="21.75" customHeight="1">
      <c r="A1" s="73" t="s">
        <v>1331</v>
      </c>
      <c r="B1" s="164"/>
    </row>
    <row r="2" spans="1:2" ht="22.5">
      <c r="A2" s="415" t="s">
        <v>1344</v>
      </c>
      <c r="B2" s="415"/>
    </row>
    <row r="3" spans="1:2" ht="20.25" customHeight="1">
      <c r="A3" s="74"/>
      <c r="B3" s="165" t="s">
        <v>0</v>
      </c>
    </row>
    <row r="4" spans="1:2" s="71" customFormat="1" ht="28.9" customHeight="1">
      <c r="A4" s="76" t="s">
        <v>84</v>
      </c>
      <c r="B4" s="77" t="s">
        <v>33</v>
      </c>
    </row>
    <row r="5" spans="1:2" ht="15.75" customHeight="1">
      <c r="A5" s="78" t="s">
        <v>85</v>
      </c>
      <c r="B5" s="321">
        <f>SUM(B6:B9)</f>
        <v>22174</v>
      </c>
    </row>
    <row r="6" spans="1:2" ht="15.75" customHeight="1">
      <c r="A6" s="79" t="s">
        <v>86</v>
      </c>
      <c r="B6" s="322">
        <v>17331</v>
      </c>
    </row>
    <row r="7" spans="1:2" ht="15.75" customHeight="1">
      <c r="A7" s="79" t="s">
        <v>87</v>
      </c>
      <c r="B7" s="322">
        <v>2756</v>
      </c>
    </row>
    <row r="8" spans="1:2" ht="15.75" customHeight="1">
      <c r="A8" s="79" t="s">
        <v>88</v>
      </c>
      <c r="B8" s="322">
        <v>1791</v>
      </c>
    </row>
    <row r="9" spans="1:2" ht="15.75" customHeight="1">
      <c r="A9" s="79" t="s">
        <v>89</v>
      </c>
      <c r="B9" s="322">
        <v>296</v>
      </c>
    </row>
    <row r="10" spans="1:2" ht="15.75" customHeight="1">
      <c r="A10" s="80" t="s">
        <v>90</v>
      </c>
      <c r="B10" s="321">
        <f>SUM(B11:B20)</f>
        <v>2614</v>
      </c>
    </row>
    <row r="11" spans="1:2" ht="15.75" customHeight="1">
      <c r="A11" s="79" t="s">
        <v>91</v>
      </c>
      <c r="B11" s="322">
        <v>2035</v>
      </c>
    </row>
    <row r="12" spans="1:2" ht="15.75" customHeight="1">
      <c r="A12" s="81" t="s">
        <v>92</v>
      </c>
      <c r="B12" s="322" t="s">
        <v>1330</v>
      </c>
    </row>
    <row r="13" spans="1:2" ht="15.75" customHeight="1">
      <c r="A13" s="79" t="s">
        <v>93</v>
      </c>
      <c r="B13" s="322">
        <v>7</v>
      </c>
    </row>
    <row r="14" spans="1:2" ht="15.75" customHeight="1">
      <c r="A14" s="79" t="s">
        <v>94</v>
      </c>
      <c r="B14" s="322" t="s">
        <v>1330</v>
      </c>
    </row>
    <row r="15" spans="1:2" ht="15.75" customHeight="1">
      <c r="A15" s="79" t="s">
        <v>95</v>
      </c>
      <c r="B15" s="322">
        <v>23</v>
      </c>
    </row>
    <row r="16" spans="1:2" ht="15.75" customHeight="1">
      <c r="A16" s="79" t="s">
        <v>96</v>
      </c>
      <c r="B16" s="322">
        <v>67</v>
      </c>
    </row>
    <row r="17" spans="1:2" ht="15.75" customHeight="1">
      <c r="A17" s="79" t="s">
        <v>97</v>
      </c>
      <c r="B17" s="322" t="s">
        <v>1330</v>
      </c>
    </row>
    <row r="18" spans="1:2" ht="15.75" customHeight="1">
      <c r="A18" s="79" t="s">
        <v>98</v>
      </c>
      <c r="B18" s="322">
        <v>456</v>
      </c>
    </row>
    <row r="19" spans="1:2" ht="15.75" customHeight="1">
      <c r="A19" s="79" t="s">
        <v>99</v>
      </c>
      <c r="B19" s="322">
        <v>2</v>
      </c>
    </row>
    <row r="20" spans="1:2" ht="15.75" customHeight="1">
      <c r="A20" s="79" t="s">
        <v>100</v>
      </c>
      <c r="B20" s="322">
        <v>24</v>
      </c>
    </row>
    <row r="21" spans="1:2" ht="15.75" customHeight="1">
      <c r="A21" s="80" t="s">
        <v>101</v>
      </c>
      <c r="B21" s="321" t="s">
        <v>1330</v>
      </c>
    </row>
    <row r="22" spans="1:2" ht="15.75" customHeight="1">
      <c r="A22" s="79" t="s">
        <v>102</v>
      </c>
      <c r="B22" s="322" t="s">
        <v>1330</v>
      </c>
    </row>
    <row r="23" spans="1:2" ht="15.75" customHeight="1">
      <c r="A23" s="79" t="s">
        <v>103</v>
      </c>
      <c r="B23" s="322" t="s">
        <v>1330</v>
      </c>
    </row>
    <row r="24" spans="1:2" ht="15.75" customHeight="1">
      <c r="A24" s="79" t="s">
        <v>104</v>
      </c>
      <c r="B24" s="322" t="s">
        <v>1330</v>
      </c>
    </row>
    <row r="25" spans="1:2" ht="15.75" customHeight="1">
      <c r="A25" s="79" t="s">
        <v>105</v>
      </c>
      <c r="B25" s="322" t="s">
        <v>1330</v>
      </c>
    </row>
    <row r="26" spans="1:2" ht="15.75" customHeight="1">
      <c r="A26" s="79" t="s">
        <v>106</v>
      </c>
      <c r="B26" s="322" t="s">
        <v>1330</v>
      </c>
    </row>
    <row r="27" spans="1:2" ht="15.75" customHeight="1">
      <c r="A27" s="79" t="s">
        <v>107</v>
      </c>
      <c r="B27" s="322" t="s">
        <v>1330</v>
      </c>
    </row>
    <row r="28" spans="1:2" ht="15.75" customHeight="1">
      <c r="A28" s="79" t="s">
        <v>108</v>
      </c>
      <c r="B28" s="322" t="s">
        <v>1330</v>
      </c>
    </row>
    <row r="29" spans="1:2" ht="15.75" customHeight="1">
      <c r="A29" s="80" t="s">
        <v>109</v>
      </c>
      <c r="B29" s="321" t="s">
        <v>1330</v>
      </c>
    </row>
    <row r="30" spans="1:2" ht="15.75" customHeight="1">
      <c r="A30" s="79" t="s">
        <v>102</v>
      </c>
      <c r="B30" s="322" t="s">
        <v>1330</v>
      </c>
    </row>
    <row r="31" spans="1:2" ht="15.75" customHeight="1">
      <c r="A31" s="79" t="s">
        <v>103</v>
      </c>
      <c r="B31" s="322" t="s">
        <v>1330</v>
      </c>
    </row>
    <row r="32" spans="1:2" ht="15.75" customHeight="1">
      <c r="A32" s="79" t="s">
        <v>104</v>
      </c>
      <c r="B32" s="322" t="s">
        <v>1330</v>
      </c>
    </row>
    <row r="33" spans="1:2" ht="15.75" customHeight="1">
      <c r="A33" s="79" t="s">
        <v>106</v>
      </c>
      <c r="B33" s="322" t="s">
        <v>1330</v>
      </c>
    </row>
    <row r="34" spans="1:2" ht="15.75" customHeight="1">
      <c r="A34" s="79" t="s">
        <v>107</v>
      </c>
      <c r="B34" s="322" t="s">
        <v>1330</v>
      </c>
    </row>
    <row r="35" spans="1:2" ht="15.75" customHeight="1">
      <c r="A35" s="79" t="s">
        <v>108</v>
      </c>
      <c r="B35" s="322" t="s">
        <v>1330</v>
      </c>
    </row>
    <row r="36" spans="1:2" ht="15.75" customHeight="1">
      <c r="A36" s="80" t="s">
        <v>110</v>
      </c>
      <c r="B36" s="321">
        <f>SUM(B37:B39)</f>
        <v>41733</v>
      </c>
    </row>
    <row r="37" spans="1:2" ht="15.75" customHeight="1">
      <c r="A37" s="79" t="s">
        <v>111</v>
      </c>
      <c r="B37" s="322">
        <v>40980</v>
      </c>
    </row>
    <row r="38" spans="1:2" ht="15.75" customHeight="1">
      <c r="A38" s="79" t="s">
        <v>112</v>
      </c>
      <c r="B38" s="322">
        <v>753</v>
      </c>
    </row>
    <row r="39" spans="1:2" ht="15.75" customHeight="1">
      <c r="A39" s="79" t="s">
        <v>113</v>
      </c>
      <c r="B39" s="322" t="s">
        <v>1330</v>
      </c>
    </row>
    <row r="40" spans="1:2" ht="15.75" customHeight="1">
      <c r="A40" s="80" t="s">
        <v>114</v>
      </c>
      <c r="B40" s="321" t="s">
        <v>1330</v>
      </c>
    </row>
    <row r="41" spans="1:2" ht="15.75" customHeight="1">
      <c r="A41" s="79" t="s">
        <v>115</v>
      </c>
      <c r="B41" s="322" t="s">
        <v>1330</v>
      </c>
    </row>
    <row r="42" spans="1:2" ht="15.75" customHeight="1">
      <c r="A42" s="79" t="s">
        <v>116</v>
      </c>
      <c r="B42" s="322"/>
    </row>
    <row r="43" spans="1:2" ht="15.75" customHeight="1">
      <c r="A43" s="80" t="s">
        <v>117</v>
      </c>
      <c r="B43" s="321" t="s">
        <v>1330</v>
      </c>
    </row>
    <row r="44" spans="1:2" ht="15.75" customHeight="1">
      <c r="A44" s="79" t="s">
        <v>118</v>
      </c>
      <c r="B44" s="322" t="s">
        <v>1330</v>
      </c>
    </row>
    <row r="45" spans="1:2" ht="15.75" customHeight="1">
      <c r="A45" s="81" t="s">
        <v>119</v>
      </c>
      <c r="B45" s="322" t="s">
        <v>1330</v>
      </c>
    </row>
    <row r="46" spans="1:2" ht="15.75" customHeight="1">
      <c r="A46" s="79" t="s">
        <v>120</v>
      </c>
      <c r="B46" s="322" t="s">
        <v>1330</v>
      </c>
    </row>
    <row r="47" spans="1:2" ht="15.75" customHeight="1">
      <c r="A47" s="80" t="s">
        <v>121</v>
      </c>
      <c r="B47" s="321" t="s">
        <v>1330</v>
      </c>
    </row>
    <row r="48" spans="1:2" ht="15.75" customHeight="1">
      <c r="A48" s="79" t="s">
        <v>122</v>
      </c>
      <c r="B48" s="322" t="s">
        <v>1330</v>
      </c>
    </row>
    <row r="49" spans="1:2" ht="15.75" customHeight="1">
      <c r="A49" s="79" t="s">
        <v>123</v>
      </c>
      <c r="B49" s="322"/>
    </row>
    <row r="50" spans="1:2" ht="15.75" customHeight="1">
      <c r="A50" s="80" t="s">
        <v>124</v>
      </c>
      <c r="B50" s="321">
        <f>SUM(B51:B55)</f>
        <v>4394</v>
      </c>
    </row>
    <row r="51" spans="1:2" ht="15.75" customHeight="1">
      <c r="A51" s="79" t="s">
        <v>125</v>
      </c>
      <c r="B51" s="322">
        <v>667</v>
      </c>
    </row>
    <row r="52" spans="1:2" ht="15.75" customHeight="1">
      <c r="A52" s="79" t="s">
        <v>126</v>
      </c>
      <c r="B52" s="322" t="s">
        <v>1330</v>
      </c>
    </row>
    <row r="53" spans="1:2" ht="15.75" customHeight="1">
      <c r="A53" s="79" t="s">
        <v>127</v>
      </c>
      <c r="B53" s="322" t="s">
        <v>1330</v>
      </c>
    </row>
    <row r="54" spans="1:2" ht="15.75" customHeight="1">
      <c r="A54" s="79" t="s">
        <v>128</v>
      </c>
      <c r="B54" s="322">
        <v>441</v>
      </c>
    </row>
    <row r="55" spans="1:2" ht="15.75" customHeight="1">
      <c r="A55" s="79" t="s">
        <v>129</v>
      </c>
      <c r="B55" s="322">
        <v>3286</v>
      </c>
    </row>
    <row r="56" spans="1:2" ht="15.75" customHeight="1">
      <c r="A56" s="80" t="s">
        <v>130</v>
      </c>
      <c r="B56" s="323"/>
    </row>
    <row r="57" spans="1:2" ht="15.75" customHeight="1">
      <c r="A57" s="79" t="s">
        <v>131</v>
      </c>
      <c r="B57" s="322"/>
    </row>
    <row r="58" spans="1:2" ht="15.75" customHeight="1">
      <c r="A58" s="79" t="s">
        <v>132</v>
      </c>
      <c r="B58" s="322"/>
    </row>
    <row r="59" spans="1:2" ht="15.75" customHeight="1">
      <c r="A59" s="80" t="s">
        <v>133</v>
      </c>
      <c r="B59" s="321" t="s">
        <v>1330</v>
      </c>
    </row>
    <row r="60" spans="1:2" ht="15.75" customHeight="1">
      <c r="A60" s="79" t="s">
        <v>134</v>
      </c>
      <c r="B60" s="322" t="s">
        <v>1330</v>
      </c>
    </row>
    <row r="61" spans="1:2" ht="15.75" customHeight="1">
      <c r="A61" s="79" t="s">
        <v>135</v>
      </c>
      <c r="B61" s="322" t="s">
        <v>1330</v>
      </c>
    </row>
    <row r="62" spans="1:2" ht="15.75" customHeight="1">
      <c r="A62" s="79" t="s">
        <v>136</v>
      </c>
      <c r="B62" s="322" t="s">
        <v>1330</v>
      </c>
    </row>
    <row r="63" spans="1:2" ht="15.75" customHeight="1">
      <c r="A63" s="79" t="s">
        <v>137</v>
      </c>
      <c r="B63" s="322" t="s">
        <v>1330</v>
      </c>
    </row>
    <row r="64" spans="1:2" ht="15.75" customHeight="1">
      <c r="A64" s="80" t="s">
        <v>624</v>
      </c>
      <c r="B64" s="321" t="s">
        <v>1330</v>
      </c>
    </row>
    <row r="65" spans="1:2" ht="15.75" customHeight="1">
      <c r="A65" s="278" t="s">
        <v>1325</v>
      </c>
      <c r="B65" s="322"/>
    </row>
    <row r="66" spans="1:2" ht="15.75" customHeight="1">
      <c r="A66" s="278" t="s">
        <v>1326</v>
      </c>
      <c r="B66" s="322"/>
    </row>
    <row r="67" spans="1:2" ht="15.75" customHeight="1">
      <c r="A67" s="278" t="s">
        <v>1327</v>
      </c>
      <c r="B67" s="322"/>
    </row>
    <row r="68" spans="1:2" ht="15.75">
      <c r="A68" s="278" t="s">
        <v>1328</v>
      </c>
      <c r="B68" s="324"/>
    </row>
    <row r="69" spans="1:2" ht="15.75">
      <c r="A69" s="79" t="s">
        <v>153</v>
      </c>
      <c r="B69" s="322" t="s">
        <v>1330</v>
      </c>
    </row>
    <row r="70" spans="1:2" ht="15.75">
      <c r="A70" s="82" t="s">
        <v>3</v>
      </c>
      <c r="B70" s="321">
        <f>SUM(B5,B10,B21,B29,B36,B40,B47,B50,B56,B59,B43,B64)</f>
        <v>70915</v>
      </c>
    </row>
  </sheetData>
  <mergeCells count="1">
    <mergeCell ref="A2:B2"/>
  </mergeCells>
  <phoneticPr fontId="75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workbookViewId="0">
      <selection activeCell="B6" sqref="B6"/>
    </sheetView>
  </sheetViews>
  <sheetFormatPr defaultColWidth="48.375" defaultRowHeight="13.5"/>
  <cols>
    <col min="1" max="1" width="48.375" style="125"/>
    <col min="2" max="2" width="34.875" style="126" customWidth="1"/>
    <col min="3" max="16384" width="48.375" style="125"/>
  </cols>
  <sheetData>
    <row r="1" spans="1:2" s="124" customFormat="1" ht="24" customHeight="1">
      <c r="A1" s="162" t="s">
        <v>1332</v>
      </c>
      <c r="B1" s="127"/>
    </row>
    <row r="2" spans="1:2" ht="43.5" customHeight="1">
      <c r="A2" s="416" t="s">
        <v>967</v>
      </c>
      <c r="B2" s="416"/>
    </row>
    <row r="3" spans="1:2" ht="31.15" customHeight="1">
      <c r="A3" s="128"/>
      <c r="B3" s="129" t="s">
        <v>0</v>
      </c>
    </row>
    <row r="4" spans="1:2" ht="72" customHeight="1">
      <c r="A4" s="202" t="s">
        <v>154</v>
      </c>
      <c r="B4" s="203" t="s">
        <v>155</v>
      </c>
    </row>
    <row r="5" spans="1:2" ht="92.25" customHeight="1">
      <c r="A5" s="280" t="s">
        <v>1313</v>
      </c>
      <c r="B5" s="325">
        <v>151060</v>
      </c>
    </row>
    <row r="6" spans="1:2" ht="92.25" customHeight="1">
      <c r="A6" s="280" t="s">
        <v>1314</v>
      </c>
      <c r="B6" s="325">
        <v>21318</v>
      </c>
    </row>
    <row r="7" spans="1:2" ht="92.25" customHeight="1">
      <c r="A7" s="280" t="s">
        <v>1315</v>
      </c>
      <c r="B7" s="325">
        <v>20770</v>
      </c>
    </row>
    <row r="8" spans="1:2" ht="92.25" customHeight="1">
      <c r="A8" s="204" t="s">
        <v>156</v>
      </c>
      <c r="B8" s="326">
        <v>2077</v>
      </c>
    </row>
    <row r="9" spans="1:2" ht="92.25" customHeight="1">
      <c r="A9" s="280" t="s">
        <v>1316</v>
      </c>
      <c r="B9" s="327">
        <f>B5+B6-B7</f>
        <v>151608</v>
      </c>
    </row>
    <row r="10" spans="1:2" ht="29.25" customHeight="1">
      <c r="A10" s="199" t="s">
        <v>560</v>
      </c>
      <c r="B10" s="130"/>
    </row>
    <row r="11" spans="1:2" ht="14.25">
      <c r="A11" s="131"/>
      <c r="B11" s="130"/>
    </row>
    <row r="12" spans="1:2" ht="14.25">
      <c r="A12" s="132"/>
      <c r="B12" s="130"/>
    </row>
    <row r="13" spans="1:2">
      <c r="A13" s="133"/>
      <c r="B13" s="134"/>
    </row>
    <row r="14" spans="1:2">
      <c r="A14" s="133"/>
      <c r="B14" s="134"/>
    </row>
    <row r="19" spans="1:2" s="161" customFormat="1" ht="135" customHeight="1">
      <c r="A19" s="417"/>
      <c r="B19" s="417"/>
    </row>
  </sheetData>
  <mergeCells count="2">
    <mergeCell ref="A2:B2"/>
    <mergeCell ref="A19:B19"/>
  </mergeCells>
  <phoneticPr fontId="77" type="noConversion"/>
  <printOptions horizontalCentered="1"/>
  <pageMargins left="0.78740157480314965" right="0.78740157480314965" top="0.78740157480314965" bottom="0.78740157480314965" header="0.59055118110236227" footer="0.15748031496062992"/>
  <pageSetup paperSize="9" scale="80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"/>
  <sheetViews>
    <sheetView showZeros="0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C8" sqref="C8"/>
    </sheetView>
  </sheetViews>
  <sheetFormatPr defaultColWidth="9" defaultRowHeight="13.5"/>
  <cols>
    <col min="1" max="1" width="38.75" customWidth="1"/>
    <col min="2" max="2" width="12.75" customWidth="1"/>
    <col min="3" max="5" width="13" customWidth="1"/>
    <col min="6" max="6" width="13" style="153" customWidth="1"/>
    <col min="7" max="7" width="11.75" hidden="1" customWidth="1"/>
  </cols>
  <sheetData>
    <row r="1" spans="1:7" s="148" customFormat="1" ht="18.75">
      <c r="A1" s="154" t="s">
        <v>1333</v>
      </c>
      <c r="F1" s="155"/>
    </row>
    <row r="2" spans="1:7" s="149" customFormat="1" ht="26.25" customHeight="1">
      <c r="A2" s="387" t="s">
        <v>968</v>
      </c>
      <c r="B2" s="387"/>
      <c r="C2" s="387"/>
      <c r="D2" s="387"/>
      <c r="E2" s="387"/>
      <c r="F2" s="387"/>
      <c r="G2" s="387"/>
    </row>
    <row r="3" spans="1:7" ht="20.25" customHeight="1">
      <c r="F3" s="153" t="s">
        <v>0</v>
      </c>
    </row>
    <row r="4" spans="1:7" s="150" customFormat="1" ht="30" customHeight="1">
      <c r="A4" s="388" t="s">
        <v>556</v>
      </c>
      <c r="B4" s="391" t="s">
        <v>570</v>
      </c>
      <c r="C4" s="385" t="s">
        <v>555</v>
      </c>
      <c r="D4" s="385"/>
      <c r="E4" s="385"/>
      <c r="F4" s="385"/>
      <c r="G4" s="391" t="s">
        <v>157</v>
      </c>
    </row>
    <row r="5" spans="1:7" s="150" customFormat="1" ht="30" customHeight="1">
      <c r="A5" s="389"/>
      <c r="B5" s="392"/>
      <c r="C5" s="385" t="s">
        <v>3</v>
      </c>
      <c r="D5" s="386" t="s">
        <v>4</v>
      </c>
      <c r="E5" s="386"/>
      <c r="F5" s="418" t="s">
        <v>5</v>
      </c>
      <c r="G5" s="392"/>
    </row>
    <row r="6" spans="1:7" s="150" customFormat="1" ht="40.5" customHeight="1">
      <c r="A6" s="390"/>
      <c r="B6" s="393"/>
      <c r="C6" s="385"/>
      <c r="D6" s="156" t="s">
        <v>6</v>
      </c>
      <c r="E6" s="270" t="s">
        <v>1350</v>
      </c>
      <c r="F6" s="418"/>
      <c r="G6" s="393"/>
    </row>
    <row r="7" spans="1:7" s="151" customFormat="1" ht="42" customHeight="1">
      <c r="A7" s="157" t="s">
        <v>158</v>
      </c>
      <c r="B7" s="328">
        <v>48015</v>
      </c>
      <c r="C7" s="329">
        <f>D7+E7</f>
        <v>50795</v>
      </c>
      <c r="D7" s="329">
        <v>50795</v>
      </c>
      <c r="E7" s="329">
        <v>0</v>
      </c>
      <c r="F7" s="330">
        <f t="shared" ref="F7:F8" si="0">C7/B7</f>
        <v>1.0578985733624908</v>
      </c>
      <c r="G7" s="158">
        <v>13403</v>
      </c>
    </row>
    <row r="8" spans="1:7" s="151" customFormat="1" ht="42" customHeight="1">
      <c r="A8" s="157" t="s">
        <v>159</v>
      </c>
      <c r="B8" s="328">
        <v>1985</v>
      </c>
      <c r="C8" s="329">
        <f>D8+E8</f>
        <v>1985</v>
      </c>
      <c r="D8" s="329">
        <v>1985</v>
      </c>
      <c r="E8" s="329"/>
      <c r="F8" s="330">
        <f t="shared" si="0"/>
        <v>1</v>
      </c>
      <c r="G8" s="158">
        <v>819</v>
      </c>
    </row>
    <row r="9" spans="1:7" s="152" customFormat="1" ht="42" customHeight="1">
      <c r="A9" s="159" t="s">
        <v>160</v>
      </c>
      <c r="B9" s="331">
        <f t="shared" ref="B9:G9" si="1">SUM(B7:B8)</f>
        <v>50000</v>
      </c>
      <c r="C9" s="331">
        <f t="shared" si="1"/>
        <v>52780</v>
      </c>
      <c r="D9" s="331">
        <f t="shared" si="1"/>
        <v>52780</v>
      </c>
      <c r="E9" s="331">
        <f t="shared" si="1"/>
        <v>0</v>
      </c>
      <c r="F9" s="332">
        <f>C9/B9</f>
        <v>1.0556000000000001</v>
      </c>
      <c r="G9" s="160">
        <f t="shared" si="1"/>
        <v>14222</v>
      </c>
    </row>
  </sheetData>
  <mergeCells count="8">
    <mergeCell ref="A2:G2"/>
    <mergeCell ref="C4:F4"/>
    <mergeCell ref="D5:E5"/>
    <mergeCell ref="A4:A6"/>
    <mergeCell ref="B4:B6"/>
    <mergeCell ref="C5:C6"/>
    <mergeCell ref="F5:F6"/>
    <mergeCell ref="G4:G6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2"/>
  <sheetViews>
    <sheetView showZeros="0" workbookViewId="0">
      <pane xSplit="2" ySplit="5" topLeftCell="C21" activePane="bottomRight" state="frozen"/>
      <selection activeCell="A4" sqref="A4:A6"/>
      <selection pane="topRight" activeCell="A4" sqref="A4:A6"/>
      <selection pane="bottomLeft" activeCell="A4" sqref="A4:A6"/>
      <selection pane="bottomRight" activeCell="C10" sqref="C10"/>
    </sheetView>
  </sheetViews>
  <sheetFormatPr defaultColWidth="9" defaultRowHeight="18.75"/>
  <cols>
    <col min="1" max="1" width="8.25" style="47" hidden="1" customWidth="1"/>
    <col min="2" max="2" width="58.5" style="48" customWidth="1"/>
    <col min="3" max="3" width="22.25" style="49" customWidth="1"/>
    <col min="4" max="4" width="10.5" style="47" customWidth="1"/>
    <col min="5" max="16384" width="9" style="47"/>
  </cols>
  <sheetData>
    <row r="1" spans="1:3" s="44" customFormat="1" ht="29.25" customHeight="1">
      <c r="B1" s="147" t="s">
        <v>1334</v>
      </c>
    </row>
    <row r="2" spans="1:3" s="45" customFormat="1" ht="39.75" customHeight="1">
      <c r="B2" s="395" t="s">
        <v>969</v>
      </c>
      <c r="C2" s="395"/>
    </row>
    <row r="3" spans="1:3" ht="28.5" customHeight="1">
      <c r="B3" s="51"/>
      <c r="C3" s="52" t="s">
        <v>0</v>
      </c>
    </row>
    <row r="4" spans="1:3" s="46" customFormat="1" ht="30.75" customHeight="1">
      <c r="A4" s="419"/>
      <c r="B4" s="398" t="s">
        <v>31</v>
      </c>
      <c r="C4" s="421" t="s">
        <v>33</v>
      </c>
    </row>
    <row r="5" spans="1:3" s="46" customFormat="1" ht="30.75" customHeight="1">
      <c r="A5" s="420"/>
      <c r="B5" s="399"/>
      <c r="C5" s="422"/>
    </row>
    <row r="6" spans="1:3" s="220" customFormat="1" ht="22.5" customHeight="1">
      <c r="A6" s="209">
        <v>208</v>
      </c>
      <c r="B6" s="54" t="s">
        <v>1374</v>
      </c>
      <c r="C6" s="333">
        <v>1015</v>
      </c>
    </row>
    <row r="7" spans="1:3" s="220" customFormat="1" ht="22.5" customHeight="1">
      <c r="A7" s="209">
        <v>20822</v>
      </c>
      <c r="B7" s="54" t="s">
        <v>1351</v>
      </c>
      <c r="C7" s="333">
        <v>1015</v>
      </c>
    </row>
    <row r="8" spans="1:3" s="145" customFormat="1" ht="22.5" customHeight="1">
      <c r="A8" s="53">
        <v>2082201</v>
      </c>
      <c r="B8" s="212" t="s">
        <v>1352</v>
      </c>
      <c r="C8" s="334">
        <v>221</v>
      </c>
    </row>
    <row r="9" spans="1:3" s="220" customFormat="1" ht="22.5" customHeight="1">
      <c r="A9" s="209">
        <v>2082202</v>
      </c>
      <c r="B9" s="212" t="s">
        <v>1353</v>
      </c>
      <c r="C9" s="334">
        <v>794</v>
      </c>
    </row>
    <row r="10" spans="1:3" s="146" customFormat="1" ht="22.5" customHeight="1">
      <c r="A10" s="209">
        <v>212</v>
      </c>
      <c r="B10" s="54" t="s">
        <v>1375</v>
      </c>
      <c r="C10" s="333">
        <v>38539</v>
      </c>
    </row>
    <row r="11" spans="1:3" s="145" customFormat="1" ht="22.5" customHeight="1">
      <c r="A11" s="209">
        <v>21208</v>
      </c>
      <c r="B11" s="54" t="s">
        <v>1354</v>
      </c>
      <c r="C11" s="333">
        <v>35654</v>
      </c>
    </row>
    <row r="12" spans="1:3" s="49" customFormat="1" ht="22.5" customHeight="1">
      <c r="A12" s="53">
        <v>2120801</v>
      </c>
      <c r="B12" s="212" t="s">
        <v>1355</v>
      </c>
      <c r="C12" s="334">
        <v>6813</v>
      </c>
    </row>
    <row r="13" spans="1:3" s="208" customFormat="1" ht="22.5" customHeight="1">
      <c r="A13" s="53">
        <v>2120802</v>
      </c>
      <c r="B13" s="212" t="s">
        <v>1376</v>
      </c>
      <c r="C13" s="334">
        <v>26241</v>
      </c>
    </row>
    <row r="14" spans="1:3" ht="22.5" customHeight="1">
      <c r="A14" s="53">
        <v>2120814</v>
      </c>
      <c r="B14" s="212" t="s">
        <v>1356</v>
      </c>
      <c r="C14" s="334">
        <v>12</v>
      </c>
    </row>
    <row r="15" spans="1:3" s="208" customFormat="1" ht="22.5" customHeight="1">
      <c r="A15" s="53">
        <v>2120815</v>
      </c>
      <c r="B15" s="212" t="s">
        <v>1377</v>
      </c>
      <c r="C15" s="334">
        <v>2588</v>
      </c>
    </row>
    <row r="16" spans="1:3" s="208" customFormat="1" ht="22.5" customHeight="1">
      <c r="A16" s="209">
        <v>21213</v>
      </c>
      <c r="B16" s="54" t="s">
        <v>1357</v>
      </c>
      <c r="C16" s="333">
        <v>2885</v>
      </c>
    </row>
    <row r="17" spans="1:3" ht="22.5" customHeight="1">
      <c r="A17" s="53">
        <v>2121302</v>
      </c>
      <c r="B17" s="212" t="s">
        <v>1378</v>
      </c>
      <c r="C17" s="334">
        <v>2885</v>
      </c>
    </row>
    <row r="18" spans="1:3" s="208" customFormat="1" ht="22.5" customHeight="1">
      <c r="A18" s="209">
        <v>213</v>
      </c>
      <c r="B18" s="54" t="s">
        <v>1379</v>
      </c>
      <c r="C18" s="333">
        <v>800</v>
      </c>
    </row>
    <row r="19" spans="1:3" ht="22.5" customHeight="1">
      <c r="A19" s="209">
        <v>21366</v>
      </c>
      <c r="B19" s="54" t="s">
        <v>1358</v>
      </c>
      <c r="C19" s="333">
        <v>800</v>
      </c>
    </row>
    <row r="20" spans="1:3" ht="22.5" customHeight="1">
      <c r="A20" s="53">
        <v>2136601</v>
      </c>
      <c r="B20" s="212" t="s">
        <v>1353</v>
      </c>
      <c r="C20" s="334">
        <v>800</v>
      </c>
    </row>
    <row r="21" spans="1:3" ht="22.5" customHeight="1">
      <c r="A21" s="209">
        <v>229</v>
      </c>
      <c r="B21" s="54" t="s">
        <v>1380</v>
      </c>
      <c r="C21" s="333">
        <v>32582</v>
      </c>
    </row>
    <row r="22" spans="1:3" ht="22.5" customHeight="1">
      <c r="A22" s="209">
        <v>22904</v>
      </c>
      <c r="B22" s="54" t="s">
        <v>1359</v>
      </c>
      <c r="C22" s="333">
        <v>32147</v>
      </c>
    </row>
    <row r="23" spans="1:3" s="208" customFormat="1" ht="22.5" customHeight="1">
      <c r="A23" s="53">
        <v>2290402</v>
      </c>
      <c r="B23" s="212" t="s">
        <v>1360</v>
      </c>
      <c r="C23" s="334">
        <v>32147</v>
      </c>
    </row>
    <row r="24" spans="1:3" s="208" customFormat="1" ht="22.5" customHeight="1">
      <c r="A24" s="209">
        <v>22960</v>
      </c>
      <c r="B24" s="54" t="s">
        <v>1361</v>
      </c>
      <c r="C24" s="333">
        <v>435</v>
      </c>
    </row>
    <row r="25" spans="1:3" ht="22.5" customHeight="1">
      <c r="A25" s="209">
        <v>2296002</v>
      </c>
      <c r="B25" s="212" t="s">
        <v>1362</v>
      </c>
      <c r="C25" s="334">
        <v>137</v>
      </c>
    </row>
    <row r="26" spans="1:3" ht="22.5" customHeight="1">
      <c r="A26" s="53">
        <v>2296003</v>
      </c>
      <c r="B26" s="212" t="s">
        <v>1363</v>
      </c>
      <c r="C26" s="334">
        <v>29</v>
      </c>
    </row>
    <row r="27" spans="1:3" s="208" customFormat="1" ht="22.5" customHeight="1">
      <c r="A27" s="283">
        <v>2296006</v>
      </c>
      <c r="B27" s="284" t="s">
        <v>1364</v>
      </c>
      <c r="C27" s="335">
        <v>53</v>
      </c>
    </row>
    <row r="28" spans="1:3" s="208" customFormat="1" ht="22.5" customHeight="1">
      <c r="A28" s="283">
        <v>2296013</v>
      </c>
      <c r="B28" s="284" t="s">
        <v>1365</v>
      </c>
      <c r="C28" s="335">
        <v>26</v>
      </c>
    </row>
    <row r="29" spans="1:3" ht="22.5" customHeight="1">
      <c r="A29" s="283">
        <v>2296099</v>
      </c>
      <c r="B29" s="284" t="s">
        <v>1366</v>
      </c>
      <c r="C29" s="335">
        <v>190</v>
      </c>
    </row>
    <row r="30" spans="1:3" ht="22.5" customHeight="1">
      <c r="A30" s="209">
        <v>232</v>
      </c>
      <c r="B30" s="54" t="s">
        <v>1381</v>
      </c>
      <c r="C30" s="333">
        <v>7617</v>
      </c>
    </row>
    <row r="31" spans="1:3" ht="22.5" customHeight="1">
      <c r="A31" s="209">
        <v>23204</v>
      </c>
      <c r="B31" s="54" t="s">
        <v>1367</v>
      </c>
      <c r="C31" s="333">
        <v>7617</v>
      </c>
    </row>
    <row r="32" spans="1:3" ht="22.5" customHeight="1">
      <c r="A32" s="283">
        <v>2320411</v>
      </c>
      <c r="B32" s="284" t="s">
        <v>1368</v>
      </c>
      <c r="C32" s="335">
        <v>3736</v>
      </c>
    </row>
    <row r="33" spans="1:3" ht="22.5" customHeight="1">
      <c r="A33" s="283">
        <v>2320431</v>
      </c>
      <c r="B33" s="284" t="s">
        <v>1369</v>
      </c>
      <c r="C33" s="335">
        <v>3730</v>
      </c>
    </row>
    <row r="34" spans="1:3" ht="22.5" customHeight="1">
      <c r="A34" s="283">
        <v>2320498</v>
      </c>
      <c r="B34" s="284" t="s">
        <v>1370</v>
      </c>
      <c r="C34" s="335">
        <v>151</v>
      </c>
    </row>
    <row r="35" spans="1:3" ht="22.5" customHeight="1">
      <c r="A35" s="209">
        <v>233</v>
      </c>
      <c r="B35" s="54" t="s">
        <v>1382</v>
      </c>
      <c r="C35" s="333">
        <v>33</v>
      </c>
    </row>
    <row r="36" spans="1:3" ht="22.5" customHeight="1">
      <c r="A36" s="209">
        <v>23304</v>
      </c>
      <c r="B36" s="54" t="s">
        <v>1371</v>
      </c>
      <c r="C36" s="333">
        <v>33</v>
      </c>
    </row>
    <row r="37" spans="1:3" ht="22.5" customHeight="1">
      <c r="A37" s="283">
        <v>2330411</v>
      </c>
      <c r="B37" s="284" t="s">
        <v>1372</v>
      </c>
      <c r="C37" s="335">
        <v>9</v>
      </c>
    </row>
    <row r="38" spans="1:3" ht="22.5" customHeight="1">
      <c r="A38" s="283">
        <v>2330498</v>
      </c>
      <c r="B38" s="284" t="s">
        <v>1373</v>
      </c>
      <c r="C38" s="335">
        <v>24</v>
      </c>
    </row>
    <row r="39" spans="1:3" ht="22.5" customHeight="1">
      <c r="A39" s="58"/>
      <c r="B39" s="59" t="s">
        <v>161</v>
      </c>
      <c r="C39" s="336">
        <f>SUM(C6,C10,C18,C21,C30,C35)</f>
        <v>80586</v>
      </c>
    </row>
    <row r="40" spans="1:3" ht="22.5" customHeight="1">
      <c r="C40" s="337"/>
    </row>
    <row r="41" spans="1:3" ht="22.5" customHeight="1">
      <c r="C41" s="337"/>
    </row>
    <row r="42" spans="1:3" ht="26.25" customHeight="1"/>
  </sheetData>
  <autoFilter ref="A4:D42"/>
  <mergeCells count="4">
    <mergeCell ref="B2:C2"/>
    <mergeCell ref="A4:A5"/>
    <mergeCell ref="B4:B5"/>
    <mergeCell ref="C4:C5"/>
  </mergeCells>
  <phoneticPr fontId="75" type="noConversion"/>
  <printOptions horizontalCentered="1"/>
  <pageMargins left="0.78740157480314965" right="0.78740157480314965" top="0.78740157480314965" bottom="0.78740157480314965" header="0.59055118110236227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16</vt:i4>
      </vt:variant>
    </vt:vector>
  </HeadingPairs>
  <TitlesOfParts>
    <vt:vector size="41" baseType="lpstr">
      <vt:lpstr>2022年公共收入执行表</vt:lpstr>
      <vt:lpstr>2022年公共支出执行表</vt:lpstr>
      <vt:lpstr>2022公共平衡表</vt:lpstr>
      <vt:lpstr>4上级对市县补助</vt:lpstr>
      <vt:lpstr>2022年一般公共分经济科目支出  </vt:lpstr>
      <vt:lpstr>2022年一般公共经济分类基本支出 </vt:lpstr>
      <vt:lpstr>5-一般债务余额</vt:lpstr>
      <vt:lpstr>2022年基金收入执行表</vt:lpstr>
      <vt:lpstr>2022年基金支出执行表 </vt:lpstr>
      <vt:lpstr>2022基金平衡表</vt:lpstr>
      <vt:lpstr>上级对市县基金补助</vt:lpstr>
      <vt:lpstr>10-专项债务余额</vt:lpstr>
      <vt:lpstr>33-债务汇总</vt:lpstr>
      <vt:lpstr>34-分地区限额汇总</vt:lpstr>
      <vt:lpstr>2022年国有资本经营预算执行</vt:lpstr>
      <vt:lpstr>2023年公共收入预算表</vt:lpstr>
      <vt:lpstr>2023年公共支出预算表</vt:lpstr>
      <vt:lpstr>2023一般平衡</vt:lpstr>
      <vt:lpstr>14-省对市县补助</vt:lpstr>
      <vt:lpstr>2023年一般公共支出</vt:lpstr>
      <vt:lpstr>2023年一般公共经济分类基本支出</vt:lpstr>
      <vt:lpstr>2023年基金收入预算表</vt:lpstr>
      <vt:lpstr>2023年基金支出预算表  </vt:lpstr>
      <vt:lpstr>2023基金平衡表 </vt:lpstr>
      <vt:lpstr>2023年国有资本经营预算</vt:lpstr>
      <vt:lpstr>'10-专项债务余额'!Print_Area</vt:lpstr>
      <vt:lpstr>'2022公共平衡表'!Print_Area</vt:lpstr>
      <vt:lpstr>'2022基金平衡表'!Print_Area</vt:lpstr>
      <vt:lpstr>'2023基金平衡表 '!Print_Area</vt:lpstr>
      <vt:lpstr>'2023年公共收入预算表'!Print_Area</vt:lpstr>
      <vt:lpstr>'2023年基金收入预算表'!Print_Area</vt:lpstr>
      <vt:lpstr>'2023一般平衡'!Print_Area</vt:lpstr>
      <vt:lpstr>'2022年公共支出执行表'!Print_Titles</vt:lpstr>
      <vt:lpstr>'2022年基金支出执行表 '!Print_Titles</vt:lpstr>
      <vt:lpstr>'2022年一般公共分经济科目支出  '!Print_Titles</vt:lpstr>
      <vt:lpstr>'2022年一般公共经济分类基本支出 '!Print_Titles</vt:lpstr>
      <vt:lpstr>'2023年公共支出预算表'!Print_Titles</vt:lpstr>
      <vt:lpstr>'2023年基金支出预算表  '!Print_Titles</vt:lpstr>
      <vt:lpstr>'2023年一般公共经济分类基本支出'!Print_Titles</vt:lpstr>
      <vt:lpstr>'2023年一般公共支出'!Print_Titles</vt:lpstr>
      <vt:lpstr>'4上级对市县补助'!Print_Titles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贺钰婕</cp:lastModifiedBy>
  <cp:lastPrinted>2023-02-03T02:27:01Z</cp:lastPrinted>
  <dcterms:created xsi:type="dcterms:W3CDTF">2006-09-16T00:00:00Z</dcterms:created>
  <dcterms:modified xsi:type="dcterms:W3CDTF">2023-02-03T03:17:09Z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