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8800" windowHeight="12045" activeTab="5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8" r:id="rId6"/>
  </sheets>
  <calcPr calcId="144525"/>
</workbook>
</file>

<file path=xl/calcChain.xml><?xml version="1.0" encoding="utf-8"?>
<calcChain xmlns="http://schemas.openxmlformats.org/spreadsheetml/2006/main">
  <c r="B6" i="1"/>
  <c r="C6"/>
  <c r="D6"/>
  <c r="E6"/>
  <c r="F6"/>
  <c r="G6"/>
  <c r="H6"/>
  <c r="I6"/>
  <c r="J6"/>
  <c r="K6"/>
  <c r="L6"/>
  <c r="B7"/>
  <c r="E7"/>
  <c r="H7"/>
  <c r="I7"/>
  <c r="L7"/>
  <c r="B8"/>
  <c r="E8"/>
  <c r="H8"/>
  <c r="I8"/>
  <c r="L8"/>
  <c r="B9"/>
  <c r="E9"/>
  <c r="H9"/>
  <c r="I9"/>
  <c r="L9"/>
  <c r="B10"/>
  <c r="E10"/>
  <c r="I10"/>
  <c r="B11"/>
  <c r="E11"/>
  <c r="H11"/>
  <c r="I11"/>
  <c r="L11"/>
  <c r="B12"/>
  <c r="E12"/>
  <c r="H12"/>
  <c r="I12"/>
  <c r="L12"/>
  <c r="B13"/>
  <c r="E13"/>
  <c r="I13"/>
  <c r="B14"/>
  <c r="E14"/>
  <c r="H14"/>
  <c r="I14"/>
  <c r="L14"/>
  <c r="B15"/>
  <c r="E15"/>
  <c r="H15"/>
  <c r="I15"/>
  <c r="L15"/>
  <c r="B16"/>
  <c r="E16"/>
  <c r="H16"/>
  <c r="I16"/>
  <c r="L16"/>
  <c r="B17"/>
  <c r="E17"/>
  <c r="I17"/>
  <c r="B18"/>
  <c r="E18"/>
  <c r="I18"/>
  <c r="B19"/>
  <c r="E19"/>
  <c r="I19"/>
  <c r="B20"/>
  <c r="E20"/>
  <c r="I20"/>
  <c r="B21"/>
  <c r="E21"/>
  <c r="I21"/>
  <c r="B22"/>
  <c r="E22"/>
  <c r="I22"/>
  <c r="B23"/>
  <c r="C23"/>
  <c r="D23"/>
  <c r="E23"/>
  <c r="F23"/>
  <c r="G23"/>
  <c r="H23"/>
  <c r="I23"/>
  <c r="J23"/>
  <c r="K23"/>
  <c r="L23"/>
  <c r="B24"/>
  <c r="E24"/>
  <c r="I24"/>
  <c r="B25"/>
  <c r="E25"/>
  <c r="I25"/>
  <c r="B26"/>
  <c r="E26"/>
  <c r="I26"/>
  <c r="B27"/>
  <c r="E27"/>
  <c r="I27"/>
  <c r="B28"/>
  <c r="E28"/>
  <c r="H28"/>
  <c r="I28"/>
  <c r="L28"/>
  <c r="B29"/>
  <c r="E29"/>
  <c r="H29"/>
  <c r="I29"/>
  <c r="L29"/>
  <c r="B30"/>
  <c r="C30"/>
  <c r="D30"/>
  <c r="E30"/>
  <c r="F30"/>
  <c r="G30"/>
  <c r="H30"/>
  <c r="I30"/>
  <c r="J30"/>
  <c r="K30"/>
  <c r="L30"/>
  <c r="B6" i="2"/>
  <c r="E6"/>
  <c r="H6"/>
  <c r="I6"/>
  <c r="L6"/>
  <c r="B7"/>
  <c r="E7"/>
  <c r="I7"/>
  <c r="B8"/>
  <c r="E8"/>
  <c r="I8"/>
  <c r="B9"/>
  <c r="E9"/>
  <c r="I9"/>
  <c r="L9"/>
  <c r="B10"/>
  <c r="E10"/>
  <c r="I10"/>
  <c r="L10"/>
  <c r="B11"/>
  <c r="E11"/>
  <c r="I11"/>
  <c r="B12"/>
  <c r="E12"/>
  <c r="H12"/>
  <c r="I12"/>
  <c r="L12"/>
  <c r="B13"/>
  <c r="E13"/>
  <c r="H13"/>
  <c r="I13"/>
  <c r="L13"/>
  <c r="B14"/>
  <c r="E14"/>
  <c r="H14"/>
  <c r="I14"/>
  <c r="L14"/>
  <c r="B15"/>
  <c r="E15"/>
  <c r="I15"/>
  <c r="L15"/>
  <c r="B16"/>
  <c r="E16"/>
  <c r="H16"/>
  <c r="I16"/>
  <c r="L16"/>
  <c r="B17"/>
  <c r="E17"/>
  <c r="H17"/>
  <c r="I17"/>
  <c r="L17"/>
  <c r="B18"/>
  <c r="E18"/>
  <c r="I18"/>
  <c r="B19"/>
  <c r="E19"/>
  <c r="I19"/>
  <c r="L19"/>
  <c r="B20"/>
  <c r="E20"/>
  <c r="I20"/>
  <c r="B21"/>
  <c r="E21"/>
  <c r="I21"/>
  <c r="B22"/>
  <c r="E22"/>
  <c r="I22"/>
  <c r="B23"/>
  <c r="E23"/>
  <c r="I23"/>
  <c r="B24"/>
  <c r="E24"/>
  <c r="H24"/>
  <c r="I24"/>
  <c r="L24"/>
  <c r="B25"/>
  <c r="E25"/>
  <c r="I25"/>
  <c r="B26"/>
  <c r="E26"/>
  <c r="I26"/>
  <c r="B27"/>
  <c r="E27"/>
  <c r="I27"/>
  <c r="B28"/>
  <c r="E28"/>
  <c r="I28"/>
  <c r="B29"/>
  <c r="E29"/>
  <c r="I29"/>
  <c r="B30"/>
  <c r="E30"/>
  <c r="I30"/>
  <c r="B31"/>
  <c r="C31"/>
  <c r="D31"/>
  <c r="E31"/>
  <c r="F31"/>
  <c r="G31"/>
  <c r="H31"/>
  <c r="I31"/>
  <c r="J31"/>
  <c r="K31"/>
  <c r="L31"/>
  <c r="B6" i="3"/>
  <c r="F6"/>
  <c r="B7"/>
  <c r="F7"/>
  <c r="B8"/>
  <c r="F8"/>
  <c r="B9"/>
  <c r="F9"/>
  <c r="B10"/>
  <c r="F10"/>
  <c r="B11"/>
  <c r="F11"/>
  <c r="B12"/>
  <c r="F12"/>
  <c r="B13"/>
  <c r="F13"/>
  <c r="B14"/>
  <c r="F14"/>
  <c r="G14"/>
  <c r="H14"/>
  <c r="B15"/>
  <c r="F15"/>
  <c r="B16"/>
  <c r="C16"/>
  <c r="D16"/>
  <c r="F16"/>
  <c r="G16"/>
  <c r="H16"/>
  <c r="B7" i="4"/>
  <c r="C7"/>
  <c r="D7"/>
  <c r="E7"/>
  <c r="F7"/>
  <c r="G7"/>
  <c r="I7"/>
  <c r="J7"/>
  <c r="K7"/>
  <c r="L7"/>
  <c r="B8"/>
  <c r="C8"/>
  <c r="D8"/>
  <c r="E8"/>
  <c r="F8"/>
  <c r="G8"/>
  <c r="I8"/>
  <c r="J8"/>
  <c r="K8"/>
  <c r="L8"/>
  <c r="B9"/>
  <c r="E9"/>
  <c r="I9"/>
  <c r="L9"/>
  <c r="B10"/>
  <c r="E10"/>
  <c r="I10"/>
  <c r="B11"/>
  <c r="E11"/>
  <c r="I11"/>
  <c r="L11"/>
  <c r="B12"/>
  <c r="E12"/>
  <c r="I12"/>
  <c r="B13"/>
  <c r="E13"/>
  <c r="I13"/>
  <c r="L13"/>
  <c r="B14"/>
  <c r="E14"/>
  <c r="I14"/>
  <c r="L14"/>
  <c r="B26"/>
  <c r="C26"/>
  <c r="D26"/>
  <c r="E26"/>
  <c r="F26"/>
  <c r="G26"/>
  <c r="H26"/>
  <c r="I26"/>
  <c r="L26"/>
  <c r="B6" i="5"/>
  <c r="E6"/>
  <c r="I6"/>
  <c r="B7"/>
  <c r="C7"/>
  <c r="D7"/>
  <c r="E7"/>
  <c r="F7"/>
  <c r="G7"/>
  <c r="H7"/>
  <c r="I7"/>
  <c r="J7"/>
  <c r="K7"/>
  <c r="L7"/>
  <c r="B8"/>
  <c r="E8"/>
  <c r="H8"/>
  <c r="I8"/>
  <c r="L8"/>
  <c r="B9"/>
  <c r="E9"/>
  <c r="I9"/>
  <c r="B10"/>
  <c r="E10"/>
  <c r="I10"/>
  <c r="B11"/>
  <c r="E11"/>
  <c r="I11"/>
  <c r="J11"/>
  <c r="B12"/>
  <c r="E12"/>
  <c r="I12"/>
  <c r="B13"/>
  <c r="E13"/>
  <c r="I13"/>
  <c r="B14"/>
  <c r="E14"/>
  <c r="I14"/>
  <c r="B15"/>
  <c r="E15"/>
  <c r="I15"/>
  <c r="B16"/>
  <c r="E16"/>
  <c r="I16"/>
  <c r="B17"/>
  <c r="E17"/>
  <c r="I17"/>
  <c r="B18"/>
  <c r="C18"/>
  <c r="D18"/>
  <c r="E18"/>
  <c r="F18"/>
  <c r="G18"/>
  <c r="H18"/>
  <c r="I18"/>
  <c r="J18"/>
  <c r="K18"/>
  <c r="L18"/>
  <c r="B19"/>
  <c r="E19"/>
  <c r="I19"/>
  <c r="B20"/>
  <c r="E20"/>
  <c r="I20"/>
  <c r="L20"/>
  <c r="B21"/>
  <c r="E21"/>
  <c r="I21"/>
  <c r="B22"/>
  <c r="C22"/>
  <c r="D22"/>
  <c r="E22"/>
  <c r="F22"/>
  <c r="G22"/>
  <c r="H22"/>
  <c r="I22"/>
  <c r="J22"/>
  <c r="K22"/>
  <c r="L22"/>
  <c r="B6" i="8"/>
  <c r="F6"/>
  <c r="B7"/>
  <c r="F7"/>
  <c r="B8"/>
  <c r="F8"/>
  <c r="B9"/>
  <c r="F9"/>
  <c r="B10"/>
  <c r="F10"/>
  <c r="B11"/>
  <c r="F11"/>
  <c r="B12"/>
  <c r="F12"/>
  <c r="B13"/>
  <c r="F13"/>
  <c r="B14"/>
  <c r="C14"/>
  <c r="D14"/>
  <c r="F14"/>
  <c r="G14"/>
  <c r="H14"/>
</calcChain>
</file>

<file path=xl/sharedStrings.xml><?xml version="1.0" encoding="utf-8"?>
<sst xmlns="http://schemas.openxmlformats.org/spreadsheetml/2006/main" count="211" uniqueCount="127">
  <si>
    <t>附表1：</t>
  </si>
  <si>
    <t>2019年仁和镇一般公共预算收入执行表</t>
  </si>
  <si>
    <t>单位：万元</t>
  </si>
  <si>
    <t>预算科目</t>
  </si>
  <si>
    <t>调整预算数</t>
  </si>
  <si>
    <t>实际执行数</t>
  </si>
  <si>
    <t>占调整预算数</t>
  </si>
  <si>
    <t>上年同期完成数</t>
  </si>
  <si>
    <t>与上年同口径增减率</t>
  </si>
  <si>
    <t>合计</t>
  </si>
  <si>
    <t>原仁和镇</t>
  </si>
  <si>
    <t>原总发乡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</si>
  <si>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</si>
  <si>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</si>
  <si>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</si>
  <si>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</si>
  <si>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</si>
  <si>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</si>
  <si>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</si>
  <si>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</si>
  <si>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</si>
  <si>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</si>
  <si>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</si>
  <si>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</si>
  <si>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</si>
  <si>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</si>
  <si>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</si>
  <si>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</si>
  <si>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</si>
  <si>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</si>
  <si>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</si>
  <si>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</si>
  <si>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</si>
  <si>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</si>
  <si>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</si>
  <si>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</si>
  <si>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一般公共预算收入合计</t>
  </si>
  <si>
    <t>附表2：</t>
  </si>
  <si>
    <t>2019年仁和镇一般公共预算支出执行表</t>
  </si>
  <si>
    <t>占预算数%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</si>
  <si>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</si>
  <si>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</si>
  <si>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</si>
  <si>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</si>
  <si>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</si>
  <si>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</si>
  <si>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</si>
  <si>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</si>
  <si>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</si>
  <si>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</si>
  <si>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</si>
  <si>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</si>
  <si>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</si>
  <si>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</si>
  <si>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</si>
  <si>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</si>
  <si>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</si>
  <si>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</si>
  <si>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</si>
  <si>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</si>
  <si>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</si>
  <si>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</si>
  <si>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</si>
  <si>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</si>
  <si>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一般公共预算支出</t>
  </si>
  <si>
    <t>附表3：</t>
  </si>
  <si>
    <t>2019年仁和镇一般公共预算收支平衡表</t>
  </si>
  <si>
    <t>执行数</t>
  </si>
  <si>
    <t>一般公共预算收入</t>
  </si>
  <si>
    <t>上级补助收入</t>
  </si>
  <si>
    <t>上解上级支出</t>
  </si>
  <si>
    <t>接受其他地区援助收入</t>
  </si>
  <si>
    <t>援助其他地区支出</t>
  </si>
  <si>
    <t>债务(转贷)收入</t>
  </si>
  <si>
    <t>债务还本支出</t>
  </si>
  <si>
    <t>上年结余</t>
  </si>
  <si>
    <t>增设预算周转金</t>
  </si>
  <si>
    <t>调入预算稳定调节基金</t>
  </si>
  <si>
    <t>安排预算稳定调节基金</t>
  </si>
  <si>
    <t>调入资金</t>
  </si>
  <si>
    <t>调出资金</t>
  </si>
  <si>
    <t xml:space="preserve">  1.政府性基金调入</t>
  </si>
  <si>
    <t xml:space="preserve">  2.国有资本经营调入</t>
  </si>
  <si>
    <t>年终结余</t>
  </si>
  <si>
    <t xml:space="preserve">  3.其他调入</t>
  </si>
  <si>
    <t xml:space="preserve">  其中:净结余</t>
  </si>
  <si>
    <t>收  入  总  计</t>
  </si>
  <si>
    <t>支  出  总  计</t>
  </si>
  <si>
    <t>附表4：</t>
  </si>
  <si>
    <t>2019年仁和镇基金预算收入执行表</t>
  </si>
  <si>
    <t>项目</t>
  </si>
  <si>
    <t>占调整预算数%</t>
  </si>
  <si>
    <t>本年收入合计</t>
  </si>
  <si>
    <t>补助收入</t>
  </si>
  <si>
    <t xml:space="preserve"> 上级基金补助收入</t>
  </si>
  <si>
    <t xml:space="preserve">  1、征地拆迁补偿</t>
  </si>
  <si>
    <t xml:space="preserve">  2、用于社会福利的彩票公益金支出</t>
  </si>
  <si>
    <t xml:space="preserve">  3、用于残疾人事业彩票公益金</t>
  </si>
  <si>
    <t xml:space="preserve">  4、城市环境卫生</t>
  </si>
  <si>
    <t xml:space="preserve">  5、城乡社区支出</t>
  </si>
  <si>
    <t xml:space="preserve">  6、其他支出</t>
  </si>
  <si>
    <t>总计</t>
  </si>
  <si>
    <t>附表5：</t>
  </si>
  <si>
    <t>2019年仁和镇基金预算支出执行表</t>
  </si>
  <si>
    <t>决算数</t>
  </si>
  <si>
    <t>政府住房基金相关支出</t>
  </si>
  <si>
    <t>国有土地使用权出让相关支出</t>
  </si>
  <si>
    <t xml:space="preserve">    征地和拆迁补偿支出</t>
  </si>
  <si>
    <t xml:space="preserve">    土地开发支出</t>
  </si>
  <si>
    <t xml:space="preserve">    城市建设支出</t>
  </si>
  <si>
    <t>城市公用事业附加相关支出</t>
  </si>
  <si>
    <t xml:space="preserve">    城市环境卫生 </t>
  </si>
  <si>
    <t>国有土地收益基金相关支出</t>
  </si>
  <si>
    <t>农业土地开发资金相关支出</t>
  </si>
  <si>
    <t>新增建设用地土地有偿使用费相关支出</t>
  </si>
  <si>
    <t>城市基础设施配套费相关支出</t>
  </si>
  <si>
    <t>车辆通行费相关支出</t>
  </si>
  <si>
    <t>彩票公益金相关支出</t>
  </si>
  <si>
    <t xml:space="preserve"> 用于社会福利的彩票公益金支出</t>
  </si>
  <si>
    <t xml:space="preserve">  用于残疾人事业的彩票公益金支出</t>
  </si>
  <si>
    <t>其他各项政府性基金相关支出</t>
  </si>
  <si>
    <t>政府性基金支出</t>
  </si>
  <si>
    <t>附表6：</t>
  </si>
  <si>
    <t>2019年仁和镇基金预算收支平衡表</t>
  </si>
  <si>
    <t>政府性基金收入</t>
  </si>
  <si>
    <t xml:space="preserve">  1.一般公共预算调入</t>
  </si>
  <si>
    <t xml:space="preserve">  2.调入专项收入</t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</si>
</sst>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_-* #,##0_-;\-* #,##0_-;_-* &quot;-&quot;_-;_-@_-"/>
    <numFmt numFmtId="180" formatCode="0.00_ "/>
    <numFmt numFmtId="183" formatCode="_-* #,##0.00_-;\-* #,##0.00_-;_-* &quot;-&quot;_-;_-@_-"/>
  </numFmts>
  <fonts count="9">
    <font>
      <sz val="12"/>
      <name val="宋体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vertical="center"/>
      <protection locked="0"/>
    </xf>
    <xf numFmtId="4" fontId="2" fillId="0" borderId="3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vertical="center"/>
      <protection locked="0"/>
    </xf>
    <xf numFmtId="4" fontId="2" fillId="0" borderId="3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2" applyFont="1" applyFill="1" applyBorder="1" applyAlignment="1" applyProtection="1">
      <alignment horizontal="right" vertical="center"/>
    </xf>
    <xf numFmtId="176" fontId="2" fillId="0" borderId="3" xfId="2" applyFont="1" applyBorder="1">
      <alignment vertical="center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NumberFormat="1" applyFont="1" applyFill="1" applyBorder="1" applyAlignment="1" applyProtection="1">
      <alignment horizontal="left" vertical="center"/>
      <protection locked="0"/>
    </xf>
    <xf numFmtId="4" fontId="2" fillId="0" borderId="6" xfId="0" applyNumberFormat="1" applyFont="1" applyFill="1" applyBorder="1" applyAlignment="1" applyProtection="1">
      <alignment horizontal="right" vertical="center"/>
    </xf>
    <xf numFmtId="4" fontId="2" fillId="0" borderId="2" xfId="0" applyNumberFormat="1" applyFont="1" applyFill="1" applyBorder="1" applyAlignment="1" applyProtection="1">
      <alignment horizontal="right" vertical="center"/>
    </xf>
    <xf numFmtId="183" fontId="2" fillId="0" borderId="3" xfId="1" applyNumberFormat="1" applyFont="1" applyBorder="1">
      <alignment vertical="center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180" fontId="2" fillId="0" borderId="3" xfId="0" applyNumberFormat="1" applyFont="1" applyBorder="1">
      <alignment vertical="center"/>
    </xf>
    <xf numFmtId="0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" fontId="2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3" xfId="0" applyNumberFormat="1" applyFont="1" applyFill="1" applyBorder="1" applyAlignment="1" applyProtection="1">
      <alignment vertical="center"/>
      <protection locked="0"/>
    </xf>
    <xf numFmtId="0" fontId="4" fillId="0" borderId="0" xfId="0" applyFont="1">
      <alignment vertical="center"/>
    </xf>
    <xf numFmtId="0" fontId="3" fillId="0" borderId="3" xfId="0" applyNumberFormat="1" applyFont="1" applyFill="1" applyBorder="1" applyAlignment="1" applyProtection="1">
      <alignment vertical="center" wrapText="1"/>
      <protection locked="0"/>
    </xf>
    <xf numFmtId="0" fontId="5" fillId="0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</cellXfs>
  <cellStyles count="6">
    <cellStyle name="常规" xfId="0" builtinId="0"/>
    <cellStyle name="常规 10 4 3 2" xfId="4"/>
    <cellStyle name="常规 26 2 2" xfId="5"/>
    <cellStyle name="常规 48" xfId="3"/>
    <cellStyle name="千位分隔" xfId="2" builtinId="3"/>
    <cellStyle name="千位分隔[0]" xfId="1" builtin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showZeros="0" workbookViewId="0">
      <selection activeCell="D23" sqref="D23"/>
    </sheetView>
  </sheetViews>
  <sheetFormatPr defaultColWidth="9" defaultRowHeight="14.25"/>
  <cols>
    <col min="1" max="1" width="27.125" customWidth="1"/>
    <col min="2" max="4" width="12.375" customWidth="1"/>
    <col min="5" max="7" width="13.375" customWidth="1"/>
    <col min="8" max="8" width="12" customWidth="1"/>
    <col min="9" max="11" width="9.625" customWidth="1"/>
    <col min="12" max="12" width="11" customWidth="1"/>
  </cols>
  <sheetData>
    <row r="1" spans="1:12">
      <c r="A1" t="s">
        <v>0</v>
      </c>
    </row>
    <row r="2" spans="1:12" ht="22.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>
      <c r="L3" s="1" t="s">
        <v>2</v>
      </c>
    </row>
    <row r="4" spans="1:12" ht="24" customHeight="1">
      <c r="A4" s="37" t="s">
        <v>3</v>
      </c>
      <c r="B4" s="31" t="s">
        <v>4</v>
      </c>
      <c r="C4" s="32"/>
      <c r="D4" s="33"/>
      <c r="E4" s="31" t="s">
        <v>5</v>
      </c>
      <c r="F4" s="32"/>
      <c r="G4" s="33"/>
      <c r="H4" s="9" t="s">
        <v>6</v>
      </c>
      <c r="I4" s="34" t="s">
        <v>7</v>
      </c>
      <c r="J4" s="35"/>
      <c r="K4" s="36"/>
      <c r="L4" s="39" t="s">
        <v>8</v>
      </c>
    </row>
    <row r="5" spans="1:12">
      <c r="A5" s="38"/>
      <c r="B5" s="3" t="s">
        <v>9</v>
      </c>
      <c r="C5" s="3" t="s">
        <v>10</v>
      </c>
      <c r="D5" s="3" t="s">
        <v>11</v>
      </c>
      <c r="E5" s="3" t="s">
        <v>9</v>
      </c>
      <c r="F5" s="3" t="s">
        <v>10</v>
      </c>
      <c r="G5" s="3" t="s">
        <v>11</v>
      </c>
      <c r="H5" s="9"/>
      <c r="I5" s="3" t="s">
        <v>9</v>
      </c>
      <c r="J5" s="3" t="s">
        <v>10</v>
      </c>
      <c r="K5" s="3" t="s">
        <v>11</v>
      </c>
      <c r="L5" s="40"/>
    </row>
    <row r="6" spans="1:12" ht="23.1" customHeight="1">
      <c r="A6" s="5" t="s">
        <v>12</v>
      </c>
      <c r="B6" s="6">
        <f>SUM(C6:D6)</f>
        <v>3283.1400000000003</v>
      </c>
      <c r="C6" s="6">
        <f>SUM(C7,C8:C22)</f>
        <v>3157.7400000000002</v>
      </c>
      <c r="D6" s="6">
        <f>SUM(D7,D8:D22)</f>
        <v>125.4</v>
      </c>
      <c r="E6" s="6">
        <f>SUM(F6:G6)</f>
        <v>3283.1400000000003</v>
      </c>
      <c r="F6" s="6">
        <f>SUM(F7,F8:F22)</f>
        <v>3157.7400000000002</v>
      </c>
      <c r="G6" s="6">
        <f>SUM(G7,G8:G22)</f>
        <v>125.4</v>
      </c>
      <c r="H6" s="18">
        <f>E6/B6*100</f>
        <v>100</v>
      </c>
      <c r="I6" s="6">
        <f>SUM(J6:K6)</f>
        <v>2000.77</v>
      </c>
      <c r="J6" s="6">
        <f>SUM(J7,J8:J22)</f>
        <v>1885.04</v>
      </c>
      <c r="K6" s="6">
        <f>SUM(K7,K8:K22)</f>
        <v>115.72999999999998</v>
      </c>
      <c r="L6" s="2">
        <f>ROUND((E6/I6-1)*100,2)</f>
        <v>64.09</v>
      </c>
    </row>
    <row r="7" spans="1:12" ht="23.1" customHeight="1">
      <c r="A7" s="7" t="s">
        <v>13</v>
      </c>
      <c r="B7" s="6">
        <f t="shared" ref="B7:B30" si="0">SUM(C7:D7)</f>
        <v>2137.92</v>
      </c>
      <c r="C7" s="8">
        <v>2033.14</v>
      </c>
      <c r="D7" s="8">
        <v>104.78</v>
      </c>
      <c r="E7" s="6">
        <f t="shared" ref="E7:E30" si="1">SUM(F7:G7)</f>
        <v>2137.92</v>
      </c>
      <c r="F7" s="8">
        <v>2033.14</v>
      </c>
      <c r="G7" s="8">
        <v>104.78</v>
      </c>
      <c r="H7" s="18">
        <f t="shared" ref="H7:H30" si="2">E7/B7*100</f>
        <v>100</v>
      </c>
      <c r="I7" s="6">
        <f t="shared" ref="I7:I30" si="3">SUM(J7:K7)</f>
        <v>1374.8</v>
      </c>
      <c r="J7" s="8">
        <v>1283.98</v>
      </c>
      <c r="K7" s="8">
        <v>90.82</v>
      </c>
      <c r="L7" s="2">
        <f t="shared" ref="L7:L30" si="4">ROUND((E7/I7-1)*100,2)</f>
        <v>55.51</v>
      </c>
    </row>
    <row r="8" spans="1:12" ht="23.1" customHeight="1">
      <c r="A8" s="7" t="s">
        <v>14</v>
      </c>
      <c r="B8" s="6">
        <f t="shared" si="0"/>
        <v>0.54</v>
      </c>
      <c r="C8" s="8">
        <v>0.54</v>
      </c>
      <c r="D8" s="8"/>
      <c r="E8" s="6">
        <f t="shared" si="1"/>
        <v>0.54</v>
      </c>
      <c r="F8" s="8">
        <v>0.54</v>
      </c>
      <c r="G8" s="8"/>
      <c r="H8" s="18">
        <f t="shared" si="2"/>
        <v>100</v>
      </c>
      <c r="I8" s="6">
        <f t="shared" si="3"/>
        <v>11.25</v>
      </c>
      <c r="J8" s="8">
        <v>11.25</v>
      </c>
      <c r="K8" s="8"/>
      <c r="L8" s="2">
        <f t="shared" si="4"/>
        <v>-95.2</v>
      </c>
    </row>
    <row r="9" spans="1:12" ht="23.1" customHeight="1">
      <c r="A9" s="7" t="s">
        <v>15</v>
      </c>
      <c r="B9" s="6">
        <f t="shared" si="0"/>
        <v>280.87</v>
      </c>
      <c r="C9" s="8">
        <v>269.44</v>
      </c>
      <c r="D9" s="8">
        <v>11.43</v>
      </c>
      <c r="E9" s="6">
        <f t="shared" si="1"/>
        <v>280.87</v>
      </c>
      <c r="F9" s="8">
        <v>269.44</v>
      </c>
      <c r="G9" s="8">
        <v>11.43</v>
      </c>
      <c r="H9" s="18">
        <f t="shared" si="2"/>
        <v>100</v>
      </c>
      <c r="I9" s="6">
        <f t="shared" si="3"/>
        <v>135.18</v>
      </c>
      <c r="J9" s="8">
        <v>123.05</v>
      </c>
      <c r="K9" s="8">
        <v>12.13</v>
      </c>
      <c r="L9" s="2">
        <f t="shared" si="4"/>
        <v>107.77</v>
      </c>
    </row>
    <row r="10" spans="1:12" ht="23.1" customHeight="1">
      <c r="A10" s="7" t="s">
        <v>16</v>
      </c>
      <c r="B10" s="6">
        <f t="shared" si="0"/>
        <v>0</v>
      </c>
      <c r="C10" s="8"/>
      <c r="D10" s="8"/>
      <c r="E10" s="6">
        <f t="shared" si="1"/>
        <v>0</v>
      </c>
      <c r="F10" s="8"/>
      <c r="G10" s="8"/>
      <c r="H10" s="18"/>
      <c r="I10" s="6">
        <f t="shared" si="3"/>
        <v>0</v>
      </c>
      <c r="J10" s="8">
        <v>0</v>
      </c>
      <c r="K10" s="8"/>
      <c r="L10" s="2"/>
    </row>
    <row r="11" spans="1:12" ht="23.1" customHeight="1">
      <c r="A11" s="7" t="s">
        <v>17</v>
      </c>
      <c r="B11" s="6">
        <f t="shared" si="0"/>
        <v>84.35</v>
      </c>
      <c r="C11" s="8">
        <v>81.5</v>
      </c>
      <c r="D11" s="8">
        <v>2.85</v>
      </c>
      <c r="E11" s="6">
        <f t="shared" si="1"/>
        <v>84.35</v>
      </c>
      <c r="F11" s="8">
        <v>81.5</v>
      </c>
      <c r="G11" s="8">
        <v>2.85</v>
      </c>
      <c r="H11" s="18">
        <f t="shared" si="2"/>
        <v>100</v>
      </c>
      <c r="I11" s="6">
        <f t="shared" si="3"/>
        <v>87.169999999999987</v>
      </c>
      <c r="J11" s="8">
        <v>79.13</v>
      </c>
      <c r="K11" s="8">
        <v>8.0399999999999991</v>
      </c>
      <c r="L11" s="2">
        <f t="shared" si="4"/>
        <v>-3.24</v>
      </c>
    </row>
    <row r="12" spans="1:12" ht="23.1" customHeight="1">
      <c r="A12" s="7" t="s">
        <v>18</v>
      </c>
      <c r="B12" s="6">
        <f t="shared" si="0"/>
        <v>8.5500000000000007</v>
      </c>
      <c r="C12" s="8">
        <v>7.8</v>
      </c>
      <c r="D12" s="8">
        <v>0.75</v>
      </c>
      <c r="E12" s="6">
        <f t="shared" si="1"/>
        <v>8.5500000000000007</v>
      </c>
      <c r="F12" s="8">
        <v>7.8</v>
      </c>
      <c r="G12" s="8">
        <v>0.75</v>
      </c>
      <c r="H12" s="18">
        <f t="shared" si="2"/>
        <v>100</v>
      </c>
      <c r="I12" s="6">
        <f t="shared" si="3"/>
        <v>10.75</v>
      </c>
      <c r="J12" s="8">
        <v>10.17</v>
      </c>
      <c r="K12" s="8">
        <v>0.57999999999999996</v>
      </c>
      <c r="L12" s="2">
        <f t="shared" si="4"/>
        <v>-20.47</v>
      </c>
    </row>
    <row r="13" spans="1:12" ht="23.1" customHeight="1">
      <c r="A13" s="7" t="s">
        <v>19</v>
      </c>
      <c r="B13" s="6">
        <f t="shared" si="0"/>
        <v>0</v>
      </c>
      <c r="C13" s="8"/>
      <c r="D13" s="8"/>
      <c r="E13" s="6">
        <f t="shared" si="1"/>
        <v>0</v>
      </c>
      <c r="F13" s="8"/>
      <c r="G13" s="8"/>
      <c r="H13" s="18"/>
      <c r="I13" s="6">
        <f t="shared" si="3"/>
        <v>0</v>
      </c>
      <c r="J13" s="8">
        <v>0</v>
      </c>
      <c r="K13" s="8"/>
      <c r="L13" s="2"/>
    </row>
    <row r="14" spans="1:12" ht="23.1" customHeight="1">
      <c r="A14" s="7" t="s">
        <v>20</v>
      </c>
      <c r="B14" s="6">
        <f t="shared" si="0"/>
        <v>203.94</v>
      </c>
      <c r="C14" s="8">
        <v>203.38</v>
      </c>
      <c r="D14" s="8">
        <v>0.56000000000000005</v>
      </c>
      <c r="E14" s="6">
        <f t="shared" si="1"/>
        <v>203.94</v>
      </c>
      <c r="F14" s="8">
        <v>203.38</v>
      </c>
      <c r="G14" s="8">
        <v>0.56000000000000005</v>
      </c>
      <c r="H14" s="18">
        <f t="shared" si="2"/>
        <v>100</v>
      </c>
      <c r="I14" s="6">
        <f t="shared" si="3"/>
        <v>111.14</v>
      </c>
      <c r="J14" s="8">
        <v>110.52</v>
      </c>
      <c r="K14" s="8">
        <v>0.62</v>
      </c>
      <c r="L14" s="2">
        <f t="shared" si="4"/>
        <v>83.5</v>
      </c>
    </row>
    <row r="15" spans="1:12" ht="23.1" customHeight="1">
      <c r="A15" s="7" t="s">
        <v>21</v>
      </c>
      <c r="B15" s="6">
        <f t="shared" si="0"/>
        <v>71.23</v>
      </c>
      <c r="C15" s="8">
        <v>68.900000000000006</v>
      </c>
      <c r="D15" s="8">
        <v>2.33</v>
      </c>
      <c r="E15" s="6">
        <f t="shared" si="1"/>
        <v>71.23</v>
      </c>
      <c r="F15" s="8">
        <v>68.900000000000006</v>
      </c>
      <c r="G15" s="8">
        <v>2.33</v>
      </c>
      <c r="H15" s="18">
        <f t="shared" si="2"/>
        <v>100</v>
      </c>
      <c r="I15" s="6">
        <f t="shared" si="3"/>
        <v>36.919999999999995</v>
      </c>
      <c r="J15" s="8">
        <v>35.51</v>
      </c>
      <c r="K15" s="8">
        <v>1.41</v>
      </c>
      <c r="L15" s="2">
        <f t="shared" si="4"/>
        <v>92.93</v>
      </c>
    </row>
    <row r="16" spans="1:12" ht="23.1" customHeight="1">
      <c r="A16" s="7" t="s">
        <v>22</v>
      </c>
      <c r="B16" s="6">
        <f t="shared" si="0"/>
        <v>495.74</v>
      </c>
      <c r="C16" s="8">
        <v>493.04</v>
      </c>
      <c r="D16" s="8">
        <v>2.7</v>
      </c>
      <c r="E16" s="6">
        <f t="shared" si="1"/>
        <v>495.74</v>
      </c>
      <c r="F16" s="8">
        <v>493.04</v>
      </c>
      <c r="G16" s="8">
        <v>2.7</v>
      </c>
      <c r="H16" s="18">
        <f t="shared" si="2"/>
        <v>100</v>
      </c>
      <c r="I16" s="6">
        <f t="shared" si="3"/>
        <v>233.56</v>
      </c>
      <c r="J16" s="8">
        <v>231.43</v>
      </c>
      <c r="K16" s="8">
        <v>2.13</v>
      </c>
      <c r="L16" s="2">
        <f t="shared" si="4"/>
        <v>112.25</v>
      </c>
    </row>
    <row r="17" spans="1:12" ht="23.1" customHeight="1">
      <c r="A17" s="7" t="s">
        <v>23</v>
      </c>
      <c r="B17" s="6">
        <f t="shared" si="0"/>
        <v>0</v>
      </c>
      <c r="C17" s="8"/>
      <c r="D17" s="8"/>
      <c r="E17" s="6">
        <f t="shared" si="1"/>
        <v>0</v>
      </c>
      <c r="F17" s="8"/>
      <c r="G17" s="8"/>
      <c r="H17" s="18"/>
      <c r="I17" s="6">
        <f t="shared" si="3"/>
        <v>0</v>
      </c>
      <c r="J17" s="8">
        <v>0</v>
      </c>
      <c r="K17" s="8"/>
      <c r="L17" s="2"/>
    </row>
    <row r="18" spans="1:12" ht="23.1" customHeight="1">
      <c r="A18" s="7" t="s">
        <v>24</v>
      </c>
      <c r="B18" s="6">
        <f t="shared" si="0"/>
        <v>0</v>
      </c>
      <c r="C18" s="8"/>
      <c r="D18" s="8"/>
      <c r="E18" s="6">
        <f t="shared" si="1"/>
        <v>0</v>
      </c>
      <c r="F18" s="8"/>
      <c r="G18" s="8"/>
      <c r="H18" s="18"/>
      <c r="I18" s="6">
        <f t="shared" si="3"/>
        <v>0</v>
      </c>
      <c r="J18" s="8">
        <v>0</v>
      </c>
      <c r="K18" s="8"/>
      <c r="L18" s="2"/>
    </row>
    <row r="19" spans="1:12" ht="23.1" customHeight="1">
      <c r="A19" s="7" t="s">
        <v>25</v>
      </c>
      <c r="B19" s="6">
        <f t="shared" si="0"/>
        <v>0</v>
      </c>
      <c r="C19" s="8"/>
      <c r="D19" s="8"/>
      <c r="E19" s="6">
        <f t="shared" si="1"/>
        <v>0</v>
      </c>
      <c r="F19" s="8"/>
      <c r="G19" s="8"/>
      <c r="H19" s="18"/>
      <c r="I19" s="6">
        <f t="shared" si="3"/>
        <v>0</v>
      </c>
      <c r="J19" s="8">
        <v>0</v>
      </c>
      <c r="K19" s="8"/>
      <c r="L19" s="2"/>
    </row>
    <row r="20" spans="1:12" ht="23.1" customHeight="1">
      <c r="A20" s="7" t="s">
        <v>26</v>
      </c>
      <c r="B20" s="6">
        <f t="shared" si="0"/>
        <v>0</v>
      </c>
      <c r="C20" s="8"/>
      <c r="D20" s="8"/>
      <c r="E20" s="6">
        <f t="shared" si="1"/>
        <v>0</v>
      </c>
      <c r="F20" s="8"/>
      <c r="G20" s="8"/>
      <c r="H20" s="18"/>
      <c r="I20" s="6">
        <f t="shared" si="3"/>
        <v>0</v>
      </c>
      <c r="J20" s="8">
        <v>0</v>
      </c>
      <c r="K20" s="8"/>
      <c r="L20" s="2"/>
    </row>
    <row r="21" spans="1:12" ht="23.1" customHeight="1">
      <c r="A21" s="7" t="s">
        <v>27</v>
      </c>
      <c r="B21" s="6">
        <f t="shared" si="0"/>
        <v>0</v>
      </c>
      <c r="C21" s="8"/>
      <c r="D21" s="8"/>
      <c r="E21" s="6">
        <f t="shared" si="1"/>
        <v>0</v>
      </c>
      <c r="F21" s="8"/>
      <c r="G21" s="8"/>
      <c r="H21" s="18"/>
      <c r="I21" s="6">
        <f t="shared" si="3"/>
        <v>0</v>
      </c>
      <c r="J21" s="8">
        <v>0</v>
      </c>
      <c r="K21" s="8"/>
      <c r="L21" s="2"/>
    </row>
    <row r="22" spans="1:12" ht="23.1" customHeight="1">
      <c r="A22" s="7" t="s">
        <v>28</v>
      </c>
      <c r="B22" s="6">
        <f t="shared" si="0"/>
        <v>0</v>
      </c>
      <c r="C22" s="8"/>
      <c r="D22" s="8"/>
      <c r="E22" s="6">
        <f t="shared" si="1"/>
        <v>0</v>
      </c>
      <c r="F22" s="8"/>
      <c r="G22" s="8"/>
      <c r="H22" s="18"/>
      <c r="I22" s="6">
        <f t="shared" si="3"/>
        <v>0</v>
      </c>
      <c r="J22" s="8">
        <v>0</v>
      </c>
      <c r="K22" s="8"/>
      <c r="L22" s="2"/>
    </row>
    <row r="23" spans="1:12" ht="23.1" customHeight="1">
      <c r="A23" s="5" t="s">
        <v>29</v>
      </c>
      <c r="B23" s="6">
        <f t="shared" si="0"/>
        <v>577.45000000000005</v>
      </c>
      <c r="C23" s="6">
        <f>SUM(C24:C29)</f>
        <v>481.95</v>
      </c>
      <c r="D23" s="6">
        <f>SUM(D24:D29)</f>
        <v>95.5</v>
      </c>
      <c r="E23" s="6">
        <f t="shared" si="1"/>
        <v>577.45000000000005</v>
      </c>
      <c r="F23" s="6">
        <f>SUM(F24:F29)</f>
        <v>481.95</v>
      </c>
      <c r="G23" s="6">
        <f>SUM(G24:G29)</f>
        <v>95.5</v>
      </c>
      <c r="H23" s="18">
        <f t="shared" si="2"/>
        <v>100</v>
      </c>
      <c r="I23" s="6">
        <f t="shared" si="3"/>
        <v>541.74</v>
      </c>
      <c r="J23" s="6">
        <f>SUM(J24:J29)</f>
        <v>447.89</v>
      </c>
      <c r="K23" s="6">
        <f>SUM(K24:K29)</f>
        <v>93.85</v>
      </c>
      <c r="L23" s="2">
        <f t="shared" si="4"/>
        <v>6.59</v>
      </c>
    </row>
    <row r="24" spans="1:12" ht="23.1" customHeight="1">
      <c r="A24" s="7" t="s">
        <v>30</v>
      </c>
      <c r="B24" s="6">
        <f t="shared" si="0"/>
        <v>0</v>
      </c>
      <c r="C24" s="8"/>
      <c r="D24" s="8"/>
      <c r="E24" s="6">
        <f t="shared" si="1"/>
        <v>0</v>
      </c>
      <c r="F24" s="8"/>
      <c r="G24" s="8"/>
      <c r="H24" s="18"/>
      <c r="I24" s="6">
        <f t="shared" si="3"/>
        <v>0</v>
      </c>
      <c r="J24" s="8">
        <v>0</v>
      </c>
      <c r="K24" s="8"/>
      <c r="L24" s="2"/>
    </row>
    <row r="25" spans="1:12" ht="23.1" customHeight="1">
      <c r="A25" s="7" t="s">
        <v>31</v>
      </c>
      <c r="B25" s="6">
        <f t="shared" si="0"/>
        <v>0</v>
      </c>
      <c r="C25" s="8"/>
      <c r="D25" s="8"/>
      <c r="E25" s="6">
        <f t="shared" si="1"/>
        <v>0</v>
      </c>
      <c r="F25" s="8"/>
      <c r="G25" s="8"/>
      <c r="H25" s="18"/>
      <c r="I25" s="6">
        <f t="shared" si="3"/>
        <v>0</v>
      </c>
      <c r="J25" s="8">
        <v>0</v>
      </c>
      <c r="K25" s="8"/>
      <c r="L25" s="2"/>
    </row>
    <row r="26" spans="1:12" ht="23.1" customHeight="1">
      <c r="A26" s="7" t="s">
        <v>32</v>
      </c>
      <c r="B26" s="6">
        <f t="shared" si="0"/>
        <v>0</v>
      </c>
      <c r="C26" s="8"/>
      <c r="D26" s="8"/>
      <c r="E26" s="6">
        <f t="shared" si="1"/>
        <v>0</v>
      </c>
      <c r="F26" s="8"/>
      <c r="G26" s="8"/>
      <c r="H26" s="18"/>
      <c r="I26" s="6">
        <f t="shared" si="3"/>
        <v>0</v>
      </c>
      <c r="J26" s="8">
        <v>0</v>
      </c>
      <c r="K26" s="8"/>
      <c r="L26" s="2"/>
    </row>
    <row r="27" spans="1:12" ht="23.1" customHeight="1">
      <c r="A27" s="7" t="s">
        <v>33</v>
      </c>
      <c r="B27" s="6">
        <f t="shared" si="0"/>
        <v>0</v>
      </c>
      <c r="C27" s="8"/>
      <c r="D27" s="8"/>
      <c r="E27" s="6">
        <f t="shared" si="1"/>
        <v>0</v>
      </c>
      <c r="F27" s="8"/>
      <c r="G27" s="8"/>
      <c r="H27" s="18"/>
      <c r="I27" s="6">
        <f t="shared" si="3"/>
        <v>0</v>
      </c>
      <c r="J27" s="8">
        <v>0</v>
      </c>
      <c r="K27" s="8"/>
      <c r="L27" s="2"/>
    </row>
    <row r="28" spans="1:12" ht="23.1" customHeight="1">
      <c r="A28" s="7" t="s">
        <v>34</v>
      </c>
      <c r="B28" s="6">
        <f t="shared" si="0"/>
        <v>24.13</v>
      </c>
      <c r="C28" s="8">
        <v>24.13</v>
      </c>
      <c r="D28" s="8"/>
      <c r="E28" s="6">
        <f t="shared" si="1"/>
        <v>24.13</v>
      </c>
      <c r="F28" s="8">
        <v>24.13</v>
      </c>
      <c r="G28" s="8"/>
      <c r="H28" s="18">
        <f t="shared" si="2"/>
        <v>100</v>
      </c>
      <c r="I28" s="6">
        <f t="shared" si="3"/>
        <v>116.6</v>
      </c>
      <c r="J28" s="8">
        <v>36.49</v>
      </c>
      <c r="K28" s="8">
        <v>80.11</v>
      </c>
      <c r="L28" s="2">
        <f t="shared" si="4"/>
        <v>-79.31</v>
      </c>
    </row>
    <row r="29" spans="1:12" ht="23.1" customHeight="1">
      <c r="A29" s="7" t="s">
        <v>35</v>
      </c>
      <c r="B29" s="6">
        <f t="shared" si="0"/>
        <v>553.31999999999994</v>
      </c>
      <c r="C29" s="8">
        <v>457.82</v>
      </c>
      <c r="D29" s="8">
        <v>95.5</v>
      </c>
      <c r="E29" s="6">
        <f t="shared" si="1"/>
        <v>553.31999999999994</v>
      </c>
      <c r="F29" s="8">
        <v>457.82</v>
      </c>
      <c r="G29" s="8">
        <v>95.5</v>
      </c>
      <c r="H29" s="18">
        <f t="shared" si="2"/>
        <v>100</v>
      </c>
      <c r="I29" s="6">
        <f t="shared" si="3"/>
        <v>425.14</v>
      </c>
      <c r="J29" s="8">
        <v>411.4</v>
      </c>
      <c r="K29" s="8">
        <v>13.74</v>
      </c>
      <c r="L29" s="2">
        <f t="shared" si="4"/>
        <v>30.15</v>
      </c>
    </row>
    <row r="30" spans="1:12" ht="23.1" customHeight="1">
      <c r="A30" s="3" t="s">
        <v>36</v>
      </c>
      <c r="B30" s="6">
        <f t="shared" si="0"/>
        <v>3860.59</v>
      </c>
      <c r="C30" s="6">
        <f>C6+C23</f>
        <v>3639.69</v>
      </c>
      <c r="D30" s="6">
        <f>D6+D23</f>
        <v>220.9</v>
      </c>
      <c r="E30" s="6">
        <f t="shared" si="1"/>
        <v>3860.59</v>
      </c>
      <c r="F30" s="6">
        <f>F6+F23</f>
        <v>3639.69</v>
      </c>
      <c r="G30" s="6">
        <f>G6+G23</f>
        <v>220.9</v>
      </c>
      <c r="H30" s="18">
        <f t="shared" si="2"/>
        <v>100</v>
      </c>
      <c r="I30" s="6">
        <f t="shared" si="3"/>
        <v>2542.5099999999998</v>
      </c>
      <c r="J30" s="6">
        <f>J6+J23</f>
        <v>2332.9299999999998</v>
      </c>
      <c r="K30" s="6">
        <f>K6+K23</f>
        <v>209.57999999999998</v>
      </c>
      <c r="L30" s="2">
        <f t="shared" si="4"/>
        <v>51.84</v>
      </c>
    </row>
  </sheetData>
  <mergeCells count="6">
    <mergeCell ref="A2:L2"/>
    <mergeCell ref="B4:D4"/>
    <mergeCell ref="E4:G4"/>
    <mergeCell ref="I4:K4"/>
    <mergeCell ref="A4:A5"/>
    <mergeCell ref="L4:L5"/>
  </mergeCells>
  <phoneticPr fontId="8" type="noConversion"/>
  <pageMargins left="0.42" right="0.25" top="0.76" bottom="0.82" header="0.5" footer="0.5"/>
  <pageSetup paperSize="9" scale="58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1"/>
  <sheetViews>
    <sheetView showZeros="0" workbookViewId="0">
      <selection activeCell="D23" sqref="D23"/>
    </sheetView>
  </sheetViews>
  <sheetFormatPr defaultColWidth="9" defaultRowHeight="14.25"/>
  <cols>
    <col min="1" max="1" width="25.5" customWidth="1"/>
    <col min="2" max="4" width="11" customWidth="1"/>
    <col min="5" max="7" width="12.125" customWidth="1"/>
    <col min="12" max="12" width="11.625" bestFit="1" customWidth="1"/>
  </cols>
  <sheetData>
    <row r="1" spans="1:18">
      <c r="A1" t="s">
        <v>37</v>
      </c>
    </row>
    <row r="2" spans="1:18" ht="22.5">
      <c r="A2" s="30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8">
      <c r="L3" s="1" t="s">
        <v>2</v>
      </c>
    </row>
    <row r="4" spans="1:18" ht="24">
      <c r="A4" s="37" t="s">
        <v>3</v>
      </c>
      <c r="B4" s="31" t="s">
        <v>4</v>
      </c>
      <c r="C4" s="32"/>
      <c r="D4" s="33"/>
      <c r="E4" s="31" t="s">
        <v>5</v>
      </c>
      <c r="F4" s="32"/>
      <c r="G4" s="33"/>
      <c r="H4" s="9" t="s">
        <v>39</v>
      </c>
      <c r="I4" s="34" t="s">
        <v>7</v>
      </c>
      <c r="J4" s="35"/>
      <c r="K4" s="36"/>
      <c r="L4" s="21" t="s">
        <v>8</v>
      </c>
    </row>
    <row r="5" spans="1:18">
      <c r="A5" s="38"/>
      <c r="B5" s="3" t="s">
        <v>9</v>
      </c>
      <c r="C5" s="3" t="s">
        <v>10</v>
      </c>
      <c r="D5" s="3" t="s">
        <v>11</v>
      </c>
      <c r="E5" s="3" t="s">
        <v>9</v>
      </c>
      <c r="F5" s="3" t="s">
        <v>10</v>
      </c>
      <c r="G5" s="3" t="s">
        <v>11</v>
      </c>
      <c r="H5" s="9"/>
      <c r="I5" s="3" t="s">
        <v>9</v>
      </c>
      <c r="J5" s="3" t="s">
        <v>10</v>
      </c>
      <c r="K5" s="3" t="s">
        <v>11</v>
      </c>
      <c r="L5" s="21"/>
    </row>
    <row r="6" spans="1:18" ht="20.100000000000001" customHeight="1">
      <c r="A6" s="7" t="s">
        <v>40</v>
      </c>
      <c r="B6" s="8">
        <f>SUM(C6:D6)</f>
        <v>1390.49</v>
      </c>
      <c r="C6" s="8">
        <v>981.89</v>
      </c>
      <c r="D6" s="8">
        <v>408.6</v>
      </c>
      <c r="E6" s="8">
        <f>SUM(F6:G6)</f>
        <v>1390.49</v>
      </c>
      <c r="F6" s="8">
        <v>981.89</v>
      </c>
      <c r="G6" s="8">
        <v>408.6</v>
      </c>
      <c r="H6" s="2">
        <f>ROUND(E6/B6*100,2)</f>
        <v>100</v>
      </c>
      <c r="I6" s="8">
        <f>SUM(J6:K6)</f>
        <v>1155.5999999999999</v>
      </c>
      <c r="J6" s="8">
        <v>734.26</v>
      </c>
      <c r="K6" s="8">
        <v>421.34</v>
      </c>
      <c r="L6" s="18">
        <f>ROUND((E6/I6-1)*100,2)</f>
        <v>20.329999999999998</v>
      </c>
      <c r="Q6" s="29"/>
      <c r="R6" s="29"/>
    </row>
    <row r="7" spans="1:18" ht="20.100000000000001" customHeight="1">
      <c r="A7" s="7" t="s">
        <v>41</v>
      </c>
      <c r="B7" s="8">
        <f t="shared" ref="B7:B31" si="0">SUM(C7:D7)</f>
        <v>0</v>
      </c>
      <c r="C7" s="8"/>
      <c r="D7" s="8"/>
      <c r="E7" s="8">
        <f t="shared" ref="E7:E31" si="1">SUM(F7:G7)</f>
        <v>0</v>
      </c>
      <c r="F7" s="8"/>
      <c r="G7" s="8"/>
      <c r="H7" s="2"/>
      <c r="I7" s="8">
        <f t="shared" ref="I7:I31" si="2">SUM(J7:K7)</f>
        <v>0</v>
      </c>
      <c r="J7" s="8">
        <v>0</v>
      </c>
      <c r="K7" s="8"/>
      <c r="L7" s="18"/>
      <c r="Q7" s="29"/>
      <c r="R7" s="29"/>
    </row>
    <row r="8" spans="1:18" ht="20.100000000000001" customHeight="1">
      <c r="A8" s="7" t="s">
        <v>42</v>
      </c>
      <c r="B8" s="8">
        <f t="shared" si="0"/>
        <v>0</v>
      </c>
      <c r="C8" s="8"/>
      <c r="D8" s="8"/>
      <c r="E8" s="8">
        <f t="shared" si="1"/>
        <v>0</v>
      </c>
      <c r="F8" s="8"/>
      <c r="G8" s="8"/>
      <c r="H8" s="2"/>
      <c r="I8" s="8">
        <f t="shared" si="2"/>
        <v>0</v>
      </c>
      <c r="J8" s="8">
        <v>0</v>
      </c>
      <c r="K8" s="8"/>
      <c r="L8" s="18"/>
      <c r="Q8" s="29"/>
      <c r="R8" s="29"/>
    </row>
    <row r="9" spans="1:18" ht="20.100000000000001" customHeight="1">
      <c r="A9" s="7" t="s">
        <v>43</v>
      </c>
      <c r="B9" s="8">
        <f t="shared" si="0"/>
        <v>0</v>
      </c>
      <c r="C9" s="8"/>
      <c r="D9" s="8"/>
      <c r="E9" s="8">
        <f t="shared" si="1"/>
        <v>0</v>
      </c>
      <c r="F9" s="8"/>
      <c r="G9" s="8"/>
      <c r="H9" s="2">
        <v>100</v>
      </c>
      <c r="I9" s="8">
        <f t="shared" si="2"/>
        <v>8</v>
      </c>
      <c r="J9" s="8">
        <v>8</v>
      </c>
      <c r="K9" s="8"/>
      <c r="L9" s="18">
        <f>ROUND((E9/I9-1)*100,2)</f>
        <v>-100</v>
      </c>
      <c r="Q9" s="29"/>
      <c r="R9" s="29"/>
    </row>
    <row r="10" spans="1:18" ht="20.100000000000001" customHeight="1">
      <c r="A10" s="7" t="s">
        <v>44</v>
      </c>
      <c r="B10" s="8">
        <f t="shared" si="0"/>
        <v>0</v>
      </c>
      <c r="C10" s="8"/>
      <c r="D10" s="8"/>
      <c r="E10" s="8">
        <f t="shared" si="1"/>
        <v>0</v>
      </c>
      <c r="F10" s="8"/>
      <c r="G10" s="8"/>
      <c r="H10" s="2"/>
      <c r="I10" s="8">
        <f t="shared" si="2"/>
        <v>0.3</v>
      </c>
      <c r="J10" s="8"/>
      <c r="K10" s="8">
        <v>0.3</v>
      </c>
      <c r="L10" s="18">
        <f>ROUND((E10/I10-1)*100,2)</f>
        <v>-100</v>
      </c>
      <c r="Q10" s="29"/>
      <c r="R10" s="29"/>
    </row>
    <row r="11" spans="1:18" ht="20.100000000000001" customHeight="1">
      <c r="A11" s="7" t="s">
        <v>45</v>
      </c>
      <c r="B11" s="8">
        <f t="shared" si="0"/>
        <v>0</v>
      </c>
      <c r="C11" s="8"/>
      <c r="D11" s="8"/>
      <c r="E11" s="8">
        <f t="shared" si="1"/>
        <v>0</v>
      </c>
      <c r="F11" s="8"/>
      <c r="G11" s="8"/>
      <c r="H11" s="2"/>
      <c r="I11" s="8">
        <f t="shared" si="2"/>
        <v>0</v>
      </c>
      <c r="J11" s="8"/>
      <c r="K11" s="8"/>
      <c r="L11" s="18"/>
      <c r="Q11" s="29"/>
      <c r="R11" s="29"/>
    </row>
    <row r="12" spans="1:18" ht="20.100000000000001" customHeight="1">
      <c r="A12" s="7" t="s">
        <v>46</v>
      </c>
      <c r="B12" s="8">
        <f t="shared" si="0"/>
        <v>79.650000000000006</v>
      </c>
      <c r="C12" s="8">
        <v>33.79</v>
      </c>
      <c r="D12" s="8">
        <v>45.86</v>
      </c>
      <c r="E12" s="8">
        <f t="shared" si="1"/>
        <v>79.650000000000006</v>
      </c>
      <c r="F12" s="8">
        <v>33.79</v>
      </c>
      <c r="G12" s="8">
        <v>45.86</v>
      </c>
      <c r="H12" s="2">
        <f>ROUND(E12/B12*100,2)</f>
        <v>100</v>
      </c>
      <c r="I12" s="8">
        <f t="shared" si="2"/>
        <v>85.53</v>
      </c>
      <c r="J12" s="8">
        <v>42.1</v>
      </c>
      <c r="K12" s="8">
        <v>43.43</v>
      </c>
      <c r="L12" s="18">
        <f>ROUND((E12/I12-1)*100,2)</f>
        <v>-6.87</v>
      </c>
      <c r="Q12" s="29"/>
      <c r="R12" s="29"/>
    </row>
    <row r="13" spans="1:18" ht="20.100000000000001" customHeight="1">
      <c r="A13" s="7" t="s">
        <v>47</v>
      </c>
      <c r="B13" s="8">
        <f t="shared" si="0"/>
        <v>1174.57</v>
      </c>
      <c r="C13" s="8">
        <v>1024.04</v>
      </c>
      <c r="D13" s="8">
        <v>150.53</v>
      </c>
      <c r="E13" s="8">
        <f t="shared" si="1"/>
        <v>1174.57</v>
      </c>
      <c r="F13" s="8">
        <v>1024.04</v>
      </c>
      <c r="G13" s="8">
        <v>150.53</v>
      </c>
      <c r="H13" s="2">
        <f>ROUND(E13/B13*100,2)</f>
        <v>100</v>
      </c>
      <c r="I13" s="8">
        <f t="shared" si="2"/>
        <v>1032.8900000000001</v>
      </c>
      <c r="J13" s="8">
        <v>866.7</v>
      </c>
      <c r="K13" s="8">
        <v>166.19</v>
      </c>
      <c r="L13" s="18">
        <f t="shared" ref="L13:L19" si="3">ROUND((E13/I13-1)*100,2)</f>
        <v>13.72</v>
      </c>
      <c r="Q13" s="29"/>
      <c r="R13" s="29"/>
    </row>
    <row r="14" spans="1:18" ht="20.100000000000001" customHeight="1">
      <c r="A14" s="28" t="s">
        <v>48</v>
      </c>
      <c r="B14" s="8">
        <f t="shared" si="0"/>
        <v>82.75</v>
      </c>
      <c r="C14" s="8">
        <v>56.46</v>
      </c>
      <c r="D14" s="8">
        <v>26.29</v>
      </c>
      <c r="E14" s="8">
        <f t="shared" si="1"/>
        <v>82.75</v>
      </c>
      <c r="F14" s="8">
        <v>56.46</v>
      </c>
      <c r="G14" s="8">
        <v>26.29</v>
      </c>
      <c r="H14" s="2">
        <f>ROUND(E14/B14*100,2)</f>
        <v>100</v>
      </c>
      <c r="I14" s="8">
        <f t="shared" si="2"/>
        <v>106.14</v>
      </c>
      <c r="J14" s="8">
        <v>78.05</v>
      </c>
      <c r="K14" s="8">
        <v>28.09</v>
      </c>
      <c r="L14" s="18">
        <f t="shared" si="3"/>
        <v>-22.04</v>
      </c>
      <c r="Q14" s="29"/>
      <c r="R14" s="29"/>
    </row>
    <row r="15" spans="1:18" ht="20.100000000000001" customHeight="1">
      <c r="A15" s="7" t="s">
        <v>49</v>
      </c>
      <c r="B15" s="8">
        <f t="shared" si="0"/>
        <v>17</v>
      </c>
      <c r="C15" s="8">
        <v>17</v>
      </c>
      <c r="D15" s="8"/>
      <c r="E15" s="8">
        <f t="shared" si="1"/>
        <v>17</v>
      </c>
      <c r="F15" s="8">
        <v>17</v>
      </c>
      <c r="G15" s="8"/>
      <c r="H15" s="2">
        <v>100</v>
      </c>
      <c r="I15" s="8">
        <f t="shared" si="2"/>
        <v>5.4399999999999995</v>
      </c>
      <c r="J15" s="8">
        <v>2.94</v>
      </c>
      <c r="K15" s="8">
        <v>2.5</v>
      </c>
      <c r="L15" s="18">
        <f t="shared" si="3"/>
        <v>212.5</v>
      </c>
      <c r="Q15" s="29"/>
      <c r="R15" s="29"/>
    </row>
    <row r="16" spans="1:18" ht="20.100000000000001" customHeight="1">
      <c r="A16" s="7" t="s">
        <v>50</v>
      </c>
      <c r="B16" s="8">
        <f t="shared" si="0"/>
        <v>3060.8</v>
      </c>
      <c r="C16" s="8">
        <v>151</v>
      </c>
      <c r="D16" s="8">
        <v>2909.8</v>
      </c>
      <c r="E16" s="8">
        <f t="shared" si="1"/>
        <v>3060.8</v>
      </c>
      <c r="F16" s="8">
        <v>151</v>
      </c>
      <c r="G16" s="8">
        <v>2909.8</v>
      </c>
      <c r="H16" s="2">
        <f>ROUND(E16/B16*100,2)</f>
        <v>100</v>
      </c>
      <c r="I16" s="8">
        <f t="shared" si="2"/>
        <v>142.80000000000001</v>
      </c>
      <c r="J16" s="8">
        <v>23</v>
      </c>
      <c r="K16" s="8">
        <v>119.8</v>
      </c>
      <c r="L16" s="18">
        <f t="shared" si="3"/>
        <v>2043.42</v>
      </c>
      <c r="Q16" s="29"/>
      <c r="R16" s="29"/>
    </row>
    <row r="17" spans="1:18" ht="20.100000000000001" customHeight="1">
      <c r="A17" s="7" t="s">
        <v>51</v>
      </c>
      <c r="B17" s="8">
        <f t="shared" si="0"/>
        <v>701.25</v>
      </c>
      <c r="C17" s="8">
        <v>249.71</v>
      </c>
      <c r="D17" s="8">
        <v>451.54</v>
      </c>
      <c r="E17" s="8">
        <f t="shared" si="1"/>
        <v>701.25</v>
      </c>
      <c r="F17" s="8">
        <v>249.71</v>
      </c>
      <c r="G17" s="8">
        <v>451.54</v>
      </c>
      <c r="H17" s="2">
        <f>ROUND(E17/B17*100,2)</f>
        <v>100</v>
      </c>
      <c r="I17" s="8">
        <f t="shared" si="2"/>
        <v>399.53</v>
      </c>
      <c r="J17" s="8">
        <v>157.63</v>
      </c>
      <c r="K17" s="8">
        <v>241.9</v>
      </c>
      <c r="L17" s="18">
        <f t="shared" si="3"/>
        <v>75.52</v>
      </c>
      <c r="Q17" s="29"/>
      <c r="R17" s="29"/>
    </row>
    <row r="18" spans="1:18" ht="20.100000000000001" customHeight="1">
      <c r="A18" s="7" t="s">
        <v>52</v>
      </c>
      <c r="B18" s="8">
        <f t="shared" si="0"/>
        <v>3.88</v>
      </c>
      <c r="C18" s="8">
        <v>1.08</v>
      </c>
      <c r="D18" s="8">
        <v>2.8</v>
      </c>
      <c r="E18" s="8">
        <f t="shared" si="1"/>
        <v>3.88</v>
      </c>
      <c r="F18" s="8">
        <v>1.08</v>
      </c>
      <c r="G18" s="8">
        <v>2.8</v>
      </c>
      <c r="H18" s="2"/>
      <c r="I18" s="8">
        <f t="shared" si="2"/>
        <v>0.53</v>
      </c>
      <c r="J18" s="8">
        <v>0</v>
      </c>
      <c r="K18" s="8">
        <v>0.53</v>
      </c>
      <c r="L18" s="18"/>
      <c r="Q18" s="29"/>
      <c r="R18" s="29"/>
    </row>
    <row r="19" spans="1:18" ht="20.100000000000001" customHeight="1">
      <c r="A19" s="7" t="s">
        <v>53</v>
      </c>
      <c r="B19" s="8">
        <f t="shared" si="0"/>
        <v>0</v>
      </c>
      <c r="C19" s="8"/>
      <c r="D19" s="8"/>
      <c r="E19" s="8">
        <f t="shared" si="1"/>
        <v>0</v>
      </c>
      <c r="F19" s="8"/>
      <c r="G19" s="8"/>
      <c r="H19" s="2"/>
      <c r="I19" s="8">
        <f t="shared" si="2"/>
        <v>4</v>
      </c>
      <c r="J19" s="8">
        <v>4</v>
      </c>
      <c r="K19" s="8"/>
      <c r="L19" s="18">
        <f t="shared" si="3"/>
        <v>-100</v>
      </c>
      <c r="Q19" s="29"/>
      <c r="R19" s="29"/>
    </row>
    <row r="20" spans="1:18" ht="20.100000000000001" customHeight="1">
      <c r="A20" s="7" t="s">
        <v>54</v>
      </c>
      <c r="B20" s="8">
        <f t="shared" si="0"/>
        <v>0</v>
      </c>
      <c r="C20" s="8"/>
      <c r="D20" s="8"/>
      <c r="E20" s="8">
        <f t="shared" si="1"/>
        <v>0</v>
      </c>
      <c r="F20" s="8"/>
      <c r="G20" s="8"/>
      <c r="H20" s="2"/>
      <c r="I20" s="8">
        <f t="shared" si="2"/>
        <v>0</v>
      </c>
      <c r="J20" s="8">
        <v>0</v>
      </c>
      <c r="K20" s="8"/>
      <c r="L20" s="18"/>
      <c r="Q20" s="29"/>
      <c r="R20" s="29"/>
    </row>
    <row r="21" spans="1:18" ht="20.100000000000001" customHeight="1">
      <c r="A21" s="7" t="s">
        <v>55</v>
      </c>
      <c r="B21" s="8">
        <f t="shared" si="0"/>
        <v>0</v>
      </c>
      <c r="C21" s="8"/>
      <c r="D21" s="8"/>
      <c r="E21" s="8">
        <f t="shared" si="1"/>
        <v>0</v>
      </c>
      <c r="F21" s="8"/>
      <c r="G21" s="8"/>
      <c r="H21" s="2"/>
      <c r="I21" s="8">
        <f t="shared" si="2"/>
        <v>0</v>
      </c>
      <c r="J21" s="8">
        <v>0</v>
      </c>
      <c r="K21" s="8"/>
      <c r="L21" s="18"/>
      <c r="Q21" s="29"/>
      <c r="R21" s="29"/>
    </row>
    <row r="22" spans="1:18" ht="20.100000000000001" customHeight="1">
      <c r="A22" s="7" t="s">
        <v>56</v>
      </c>
      <c r="B22" s="8">
        <f t="shared" si="0"/>
        <v>0</v>
      </c>
      <c r="C22" s="8"/>
      <c r="D22" s="8"/>
      <c r="E22" s="8">
        <f t="shared" si="1"/>
        <v>0</v>
      </c>
      <c r="F22" s="8"/>
      <c r="G22" s="8"/>
      <c r="H22" s="2"/>
      <c r="I22" s="8">
        <f t="shared" si="2"/>
        <v>0</v>
      </c>
      <c r="J22" s="8">
        <v>0</v>
      </c>
      <c r="K22" s="8"/>
      <c r="L22" s="18"/>
      <c r="Q22" s="29"/>
      <c r="R22" s="29"/>
    </row>
    <row r="23" spans="1:18" ht="20.100000000000001" customHeight="1">
      <c r="A23" s="7" t="s">
        <v>57</v>
      </c>
      <c r="B23" s="8">
        <f t="shared" si="0"/>
        <v>0</v>
      </c>
      <c r="C23" s="8"/>
      <c r="D23" s="8"/>
      <c r="E23" s="8">
        <f t="shared" si="1"/>
        <v>0</v>
      </c>
      <c r="F23" s="8"/>
      <c r="G23" s="8"/>
      <c r="H23" s="2"/>
      <c r="I23" s="8">
        <f t="shared" si="2"/>
        <v>0</v>
      </c>
      <c r="J23" s="8">
        <v>0</v>
      </c>
      <c r="K23" s="8"/>
      <c r="L23" s="18"/>
      <c r="Q23" s="29"/>
      <c r="R23" s="29"/>
    </row>
    <row r="24" spans="1:18" ht="20.100000000000001" customHeight="1">
      <c r="A24" s="7" t="s">
        <v>58</v>
      </c>
      <c r="B24" s="8">
        <f t="shared" si="0"/>
        <v>115.78999999999999</v>
      </c>
      <c r="C24" s="8">
        <v>70.14</v>
      </c>
      <c r="D24" s="8">
        <v>45.65</v>
      </c>
      <c r="E24" s="8">
        <f t="shared" si="1"/>
        <v>115.78999999999999</v>
      </c>
      <c r="F24" s="8">
        <v>70.14</v>
      </c>
      <c r="G24" s="8">
        <v>45.65</v>
      </c>
      <c r="H24" s="2">
        <f>ROUND(E24/B24*100,2)</f>
        <v>100</v>
      </c>
      <c r="I24" s="8">
        <f t="shared" si="2"/>
        <v>119.09</v>
      </c>
      <c r="J24" s="8">
        <v>66.2</v>
      </c>
      <c r="K24" s="8">
        <v>52.89</v>
      </c>
      <c r="L24" s="18">
        <f>ROUND((E24/I24-1)*100,2)</f>
        <v>-2.77</v>
      </c>
      <c r="Q24" s="29"/>
      <c r="R24" s="29"/>
    </row>
    <row r="25" spans="1:18" ht="20.100000000000001" customHeight="1">
      <c r="A25" s="7" t="s">
        <v>59</v>
      </c>
      <c r="B25" s="8">
        <f t="shared" si="0"/>
        <v>0</v>
      </c>
      <c r="C25" s="8"/>
      <c r="D25" s="8"/>
      <c r="E25" s="8">
        <f t="shared" si="1"/>
        <v>0</v>
      </c>
      <c r="F25" s="8"/>
      <c r="G25" s="8"/>
      <c r="H25" s="2"/>
      <c r="I25" s="8">
        <f t="shared" si="2"/>
        <v>0</v>
      </c>
      <c r="J25" s="8">
        <v>0</v>
      </c>
      <c r="K25" s="8"/>
      <c r="L25" s="18"/>
      <c r="Q25" s="29"/>
      <c r="R25" s="29"/>
    </row>
    <row r="26" spans="1:18" ht="20.100000000000001" customHeight="1">
      <c r="A26" s="7" t="s">
        <v>60</v>
      </c>
      <c r="B26" s="8">
        <f t="shared" si="0"/>
        <v>0</v>
      </c>
      <c r="C26" s="8"/>
      <c r="D26" s="8"/>
      <c r="E26" s="8">
        <f t="shared" si="1"/>
        <v>0</v>
      </c>
      <c r="F26" s="8"/>
      <c r="G26" s="8"/>
      <c r="H26" s="2"/>
      <c r="I26" s="8">
        <f t="shared" si="2"/>
        <v>0</v>
      </c>
      <c r="J26" s="8">
        <v>0</v>
      </c>
      <c r="K26" s="8"/>
      <c r="L26" s="18"/>
      <c r="Q26" s="29"/>
      <c r="R26" s="29"/>
    </row>
    <row r="27" spans="1:18" ht="20.100000000000001" customHeight="1">
      <c r="A27" s="7" t="s">
        <v>61</v>
      </c>
      <c r="B27" s="8">
        <f t="shared" si="0"/>
        <v>0</v>
      </c>
      <c r="C27" s="8"/>
      <c r="D27" s="8"/>
      <c r="E27" s="8">
        <f t="shared" si="1"/>
        <v>0</v>
      </c>
      <c r="F27" s="8"/>
      <c r="G27" s="8"/>
      <c r="H27" s="2"/>
      <c r="I27" s="8">
        <f t="shared" si="2"/>
        <v>0</v>
      </c>
      <c r="J27" s="8">
        <v>0</v>
      </c>
      <c r="K27" s="8"/>
      <c r="L27" s="18"/>
      <c r="Q27" s="29"/>
      <c r="R27" s="29"/>
    </row>
    <row r="28" spans="1:18" ht="20.100000000000001" customHeight="1">
      <c r="A28" s="7" t="s">
        <v>62</v>
      </c>
      <c r="B28" s="8">
        <f t="shared" si="0"/>
        <v>0</v>
      </c>
      <c r="C28" s="8"/>
      <c r="D28" s="8"/>
      <c r="E28" s="8">
        <f t="shared" si="1"/>
        <v>0</v>
      </c>
      <c r="F28" s="8"/>
      <c r="G28" s="8"/>
      <c r="H28" s="2"/>
      <c r="I28" s="8">
        <f t="shared" si="2"/>
        <v>0</v>
      </c>
      <c r="J28" s="8">
        <v>0</v>
      </c>
      <c r="K28" s="8"/>
      <c r="L28" s="18"/>
      <c r="Q28" s="29"/>
      <c r="R28" s="29"/>
    </row>
    <row r="29" spans="1:18" ht="20.100000000000001" customHeight="1">
      <c r="A29" s="7" t="s">
        <v>63</v>
      </c>
      <c r="B29" s="8">
        <f t="shared" si="0"/>
        <v>0</v>
      </c>
      <c r="C29" s="8"/>
      <c r="D29" s="8"/>
      <c r="E29" s="8">
        <f t="shared" si="1"/>
        <v>0</v>
      </c>
      <c r="F29" s="8"/>
      <c r="G29" s="8"/>
      <c r="H29" s="2"/>
      <c r="I29" s="8">
        <f t="shared" si="2"/>
        <v>0</v>
      </c>
      <c r="J29" s="8">
        <v>0</v>
      </c>
      <c r="K29" s="8"/>
      <c r="L29" s="18"/>
      <c r="Q29" s="29"/>
      <c r="R29" s="29"/>
    </row>
    <row r="30" spans="1:18" ht="20.100000000000001" customHeight="1">
      <c r="A30" s="7"/>
      <c r="B30" s="8">
        <f t="shared" si="0"/>
        <v>0</v>
      </c>
      <c r="C30" s="8"/>
      <c r="D30" s="8"/>
      <c r="E30" s="8">
        <f t="shared" si="1"/>
        <v>0</v>
      </c>
      <c r="F30" s="8"/>
      <c r="G30" s="8"/>
      <c r="H30" s="2"/>
      <c r="I30" s="8">
        <f t="shared" si="2"/>
        <v>0</v>
      </c>
      <c r="J30" s="8"/>
      <c r="K30" s="8"/>
      <c r="L30" s="18"/>
    </row>
    <row r="31" spans="1:18" ht="20.100000000000001" customHeight="1">
      <c r="A31" s="3" t="s">
        <v>64</v>
      </c>
      <c r="B31" s="8">
        <f t="shared" si="0"/>
        <v>6626.18</v>
      </c>
      <c r="C31" s="6">
        <f>SUM(C6:C29)</f>
        <v>2585.1099999999997</v>
      </c>
      <c r="D31" s="6">
        <f>SUM(D6:D29)</f>
        <v>4041.07</v>
      </c>
      <c r="E31" s="8">
        <f t="shared" si="1"/>
        <v>6626.18</v>
      </c>
      <c r="F31" s="6">
        <f>SUM(F6:F29)</f>
        <v>2585.1099999999997</v>
      </c>
      <c r="G31" s="6">
        <f>SUM(G6:G29)</f>
        <v>4041.07</v>
      </c>
      <c r="H31" s="2">
        <f>ROUND(E31/B31*100,2)</f>
        <v>100</v>
      </c>
      <c r="I31" s="8">
        <f t="shared" si="2"/>
        <v>3059.85</v>
      </c>
      <c r="J31" s="6">
        <f>SUM(J6:J29)</f>
        <v>1982.8799999999999</v>
      </c>
      <c r="K31" s="6">
        <f>SUM(K6:K30)</f>
        <v>1076.97</v>
      </c>
      <c r="L31" s="18">
        <f>ROUND((E31/I31-1)*100,2)</f>
        <v>116.55</v>
      </c>
    </row>
  </sheetData>
  <mergeCells count="5">
    <mergeCell ref="A2:L2"/>
    <mergeCell ref="B4:D4"/>
    <mergeCell ref="E4:G4"/>
    <mergeCell ref="I4:K4"/>
    <mergeCell ref="A4:A5"/>
  </mergeCells>
  <phoneticPr fontId="8" type="noConversion"/>
  <pageMargins left="0.75" right="0.75" top="1" bottom="1" header="0.5" footer="0.5"/>
  <pageSetup paperSize="9" scale="56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showZeros="0" workbookViewId="0">
      <selection activeCell="D23" sqref="D23"/>
    </sheetView>
  </sheetViews>
  <sheetFormatPr defaultColWidth="9" defaultRowHeight="14.25"/>
  <cols>
    <col min="1" max="1" width="25.625" customWidth="1"/>
    <col min="2" max="4" width="11.5" customWidth="1"/>
    <col min="5" max="5" width="21" customWidth="1"/>
    <col min="6" max="6" width="12.5" customWidth="1"/>
    <col min="7" max="8" width="10.25" bestFit="1" customWidth="1"/>
  </cols>
  <sheetData>
    <row r="1" spans="1:8" ht="20.25" customHeight="1">
      <c r="A1" s="26" t="s">
        <v>65</v>
      </c>
    </row>
    <row r="2" spans="1:8" ht="22.5">
      <c r="A2" s="30" t="s">
        <v>66</v>
      </c>
      <c r="B2" s="30"/>
      <c r="C2" s="30"/>
      <c r="D2" s="30"/>
      <c r="E2" s="30"/>
      <c r="F2" s="30"/>
    </row>
    <row r="3" spans="1:8">
      <c r="F3" s="1"/>
      <c r="G3" s="1" t="s">
        <v>2</v>
      </c>
    </row>
    <row r="4" spans="1:8" ht="36.75" customHeight="1">
      <c r="A4" s="45" t="s">
        <v>3</v>
      </c>
      <c r="B4" s="41" t="s">
        <v>67</v>
      </c>
      <c r="C4" s="42"/>
      <c r="D4" s="43"/>
      <c r="E4" s="45" t="s">
        <v>3</v>
      </c>
      <c r="F4" s="44" t="s">
        <v>67</v>
      </c>
      <c r="G4" s="44"/>
      <c r="H4" s="44"/>
    </row>
    <row r="5" spans="1:8" ht="36.75" customHeight="1">
      <c r="A5" s="46"/>
      <c r="B5" s="3" t="s">
        <v>9</v>
      </c>
      <c r="C5" s="3" t="s">
        <v>10</v>
      </c>
      <c r="D5" s="3" t="s">
        <v>11</v>
      </c>
      <c r="E5" s="46"/>
      <c r="F5" s="3" t="s">
        <v>9</v>
      </c>
      <c r="G5" s="3" t="s">
        <v>10</v>
      </c>
      <c r="H5" s="3" t="s">
        <v>11</v>
      </c>
    </row>
    <row r="6" spans="1:8" ht="30" customHeight="1">
      <c r="A6" s="12" t="s">
        <v>68</v>
      </c>
      <c r="B6" s="6">
        <f>SUM(C6:D6)</f>
        <v>3860.59</v>
      </c>
      <c r="C6" s="6">
        <v>3639.69</v>
      </c>
      <c r="D6" s="6">
        <v>220.9</v>
      </c>
      <c r="E6" s="3" t="s">
        <v>64</v>
      </c>
      <c r="F6" s="6">
        <f>SUM(G6:H6)</f>
        <v>6626.18</v>
      </c>
      <c r="G6" s="11">
        <v>2585.11</v>
      </c>
      <c r="H6" s="11">
        <v>4041.07</v>
      </c>
    </row>
    <row r="7" spans="1:8" ht="30" customHeight="1">
      <c r="A7" s="5" t="s">
        <v>69</v>
      </c>
      <c r="B7" s="6">
        <f t="shared" ref="B7:B16" si="0">SUM(C7:D7)</f>
        <v>4075.04</v>
      </c>
      <c r="C7" s="8">
        <v>254.87</v>
      </c>
      <c r="D7" s="8">
        <v>3820.17</v>
      </c>
      <c r="E7" s="5" t="s">
        <v>70</v>
      </c>
      <c r="F7" s="6">
        <f t="shared" ref="F7:F16" si="1">SUM(G7:H7)</f>
        <v>1309.45</v>
      </c>
      <c r="G7" s="11">
        <v>1309.45</v>
      </c>
      <c r="H7" s="11"/>
    </row>
    <row r="8" spans="1:8" ht="30" customHeight="1">
      <c r="A8" s="5" t="s">
        <v>71</v>
      </c>
      <c r="B8" s="6">
        <f t="shared" si="0"/>
        <v>0</v>
      </c>
      <c r="C8" s="8"/>
      <c r="D8" s="8"/>
      <c r="E8" s="5" t="s">
        <v>72</v>
      </c>
      <c r="F8" s="6">
        <f t="shared" si="1"/>
        <v>0</v>
      </c>
      <c r="G8" s="11"/>
      <c r="H8" s="11"/>
    </row>
    <row r="9" spans="1:8" ht="30" customHeight="1">
      <c r="A9" s="5" t="s">
        <v>73</v>
      </c>
      <c r="B9" s="6">
        <f t="shared" si="0"/>
        <v>0</v>
      </c>
      <c r="C9" s="8"/>
      <c r="D9" s="8"/>
      <c r="E9" s="27" t="s">
        <v>74</v>
      </c>
      <c r="F9" s="6">
        <f t="shared" si="1"/>
        <v>0</v>
      </c>
      <c r="G9" s="11"/>
      <c r="H9" s="11"/>
    </row>
    <row r="10" spans="1:8" ht="30" customHeight="1">
      <c r="A10" s="5" t="s">
        <v>75</v>
      </c>
      <c r="B10" s="6">
        <f t="shared" si="0"/>
        <v>537.89</v>
      </c>
      <c r="C10" s="8">
        <v>620.13</v>
      </c>
      <c r="D10" s="8">
        <v>-82.24</v>
      </c>
      <c r="E10" s="5" t="s">
        <v>76</v>
      </c>
      <c r="F10" s="6">
        <f t="shared" si="1"/>
        <v>0</v>
      </c>
      <c r="G10" s="11"/>
      <c r="H10" s="11"/>
    </row>
    <row r="11" spans="1:8" ht="30" customHeight="1">
      <c r="A11" s="5" t="s">
        <v>77</v>
      </c>
      <c r="B11" s="6">
        <f t="shared" si="0"/>
        <v>0</v>
      </c>
      <c r="C11" s="8"/>
      <c r="D11" s="8"/>
      <c r="E11" s="5" t="s">
        <v>78</v>
      </c>
      <c r="F11" s="6">
        <f t="shared" si="1"/>
        <v>0</v>
      </c>
      <c r="G11" s="11"/>
      <c r="H11" s="11"/>
    </row>
    <row r="12" spans="1:8" ht="30" customHeight="1">
      <c r="A12" s="5" t="s">
        <v>79</v>
      </c>
      <c r="B12" s="6">
        <f t="shared" si="0"/>
        <v>0</v>
      </c>
      <c r="C12" s="6"/>
      <c r="D12" s="6"/>
      <c r="E12" s="5" t="s">
        <v>80</v>
      </c>
      <c r="F12" s="6">
        <f t="shared" si="1"/>
        <v>0</v>
      </c>
      <c r="G12" s="11"/>
      <c r="H12" s="11"/>
    </row>
    <row r="13" spans="1:8" ht="30" customHeight="1">
      <c r="A13" s="7" t="s">
        <v>81</v>
      </c>
      <c r="B13" s="6">
        <f t="shared" si="0"/>
        <v>0</v>
      </c>
      <c r="C13" s="8"/>
      <c r="D13" s="8"/>
      <c r="E13" s="27"/>
      <c r="F13" s="6">
        <f t="shared" si="1"/>
        <v>0</v>
      </c>
      <c r="G13" s="11"/>
      <c r="H13" s="11"/>
    </row>
    <row r="14" spans="1:8" ht="30" customHeight="1">
      <c r="A14" s="7" t="s">
        <v>82</v>
      </c>
      <c r="B14" s="6">
        <f t="shared" si="0"/>
        <v>0</v>
      </c>
      <c r="C14" s="8"/>
      <c r="D14" s="8"/>
      <c r="E14" s="5" t="s">
        <v>83</v>
      </c>
      <c r="F14" s="6">
        <f t="shared" si="1"/>
        <v>537.88999999999965</v>
      </c>
      <c r="G14" s="11">
        <f>C16-G6-G7</f>
        <v>620.12999999999943</v>
      </c>
      <c r="H14" s="11">
        <f>D16-H6-H7</f>
        <v>-82.239999999999782</v>
      </c>
    </row>
    <row r="15" spans="1:8" ht="30" customHeight="1">
      <c r="A15" s="7" t="s">
        <v>84</v>
      </c>
      <c r="B15" s="6">
        <f t="shared" si="0"/>
        <v>0</v>
      </c>
      <c r="C15" s="8"/>
      <c r="D15" s="8"/>
      <c r="E15" s="7" t="s">
        <v>85</v>
      </c>
      <c r="F15" s="6">
        <f t="shared" si="1"/>
        <v>0</v>
      </c>
      <c r="G15" s="11"/>
      <c r="H15" s="11"/>
    </row>
    <row r="16" spans="1:8" ht="30" customHeight="1">
      <c r="A16" s="3" t="s">
        <v>86</v>
      </c>
      <c r="B16" s="6">
        <f t="shared" si="0"/>
        <v>8473.52</v>
      </c>
      <c r="C16" s="6">
        <f>SUM(C6:C12)</f>
        <v>4514.6899999999996</v>
      </c>
      <c r="D16" s="6">
        <f>SUM(D6:D12)</f>
        <v>3958.8300000000004</v>
      </c>
      <c r="E16" s="3" t="s">
        <v>87</v>
      </c>
      <c r="F16" s="6">
        <f t="shared" si="1"/>
        <v>8473.52</v>
      </c>
      <c r="G16" s="11">
        <f>SUM(G6:G14)</f>
        <v>4514.6899999999996</v>
      </c>
      <c r="H16" s="11">
        <f>SUM(H6:H14)</f>
        <v>3958.8300000000004</v>
      </c>
    </row>
  </sheetData>
  <mergeCells count="5">
    <mergeCell ref="A2:F2"/>
    <mergeCell ref="B4:D4"/>
    <mergeCell ref="F4:H4"/>
    <mergeCell ref="A4:A5"/>
    <mergeCell ref="E4:E5"/>
  </mergeCells>
  <phoneticPr fontId="8" type="noConversion"/>
  <printOptions horizontalCentered="1"/>
  <pageMargins left="0.74803149606299213" right="0.74803149606299213" top="0.98425196850393715" bottom="0.98425196850393715" header="0.51181102362204722" footer="0.51181102362204722"/>
  <pageSetup paperSize="9" scale="7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showZeros="0" workbookViewId="0">
      <selection activeCell="D23" sqref="D23"/>
    </sheetView>
  </sheetViews>
  <sheetFormatPr defaultColWidth="9" defaultRowHeight="14.25"/>
  <cols>
    <col min="1" max="1" width="29.5" customWidth="1"/>
    <col min="2" max="4" width="12.125" customWidth="1"/>
    <col min="5" max="7" width="12.5" customWidth="1"/>
    <col min="9" max="11" width="7.875" customWidth="1"/>
    <col min="12" max="12" width="9.25" customWidth="1"/>
  </cols>
  <sheetData>
    <row r="1" spans="1:12">
      <c r="A1" t="s">
        <v>88</v>
      </c>
    </row>
    <row r="2" spans="1:12" ht="22.5">
      <c r="A2" s="30" t="s">
        <v>89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>
      <c r="H3" s="1"/>
      <c r="L3" s="1" t="s">
        <v>2</v>
      </c>
    </row>
    <row r="4" spans="1:12" ht="36">
      <c r="A4" s="47" t="s">
        <v>90</v>
      </c>
      <c r="B4" s="31" t="s">
        <v>4</v>
      </c>
      <c r="C4" s="32"/>
      <c r="D4" s="33"/>
      <c r="E4" s="31" t="s">
        <v>5</v>
      </c>
      <c r="F4" s="32"/>
      <c r="G4" s="33"/>
      <c r="H4" s="9" t="s">
        <v>91</v>
      </c>
      <c r="I4" s="34" t="s">
        <v>7</v>
      </c>
      <c r="J4" s="35"/>
      <c r="K4" s="36"/>
      <c r="L4" s="21" t="s">
        <v>8</v>
      </c>
    </row>
    <row r="5" spans="1:12">
      <c r="A5" s="48"/>
      <c r="B5" s="3" t="s">
        <v>9</v>
      </c>
      <c r="C5" s="3" t="s">
        <v>10</v>
      </c>
      <c r="D5" s="3" t="s">
        <v>11</v>
      </c>
      <c r="E5" s="3" t="s">
        <v>9</v>
      </c>
      <c r="F5" s="3" t="s">
        <v>10</v>
      </c>
      <c r="G5" s="3" t="s">
        <v>11</v>
      </c>
      <c r="H5" s="9"/>
      <c r="I5" s="3" t="s">
        <v>9</v>
      </c>
      <c r="J5" s="3" t="s">
        <v>10</v>
      </c>
      <c r="K5" s="3" t="s">
        <v>11</v>
      </c>
      <c r="L5" s="21"/>
    </row>
    <row r="6" spans="1:12" ht="20.100000000000001" customHeight="1">
      <c r="A6" s="12" t="s">
        <v>92</v>
      </c>
      <c r="B6" s="22"/>
      <c r="C6" s="22"/>
      <c r="D6" s="22"/>
      <c r="E6" s="8"/>
      <c r="F6" s="8"/>
      <c r="G6" s="8"/>
      <c r="H6" s="2"/>
      <c r="I6" s="2"/>
      <c r="J6" s="2"/>
      <c r="K6" s="2"/>
      <c r="L6" s="2"/>
    </row>
    <row r="7" spans="1:12" ht="20.100000000000001" customHeight="1">
      <c r="A7" s="12" t="s">
        <v>93</v>
      </c>
      <c r="B7" s="22">
        <f>SUM(C7:D7)</f>
        <v>7540.03</v>
      </c>
      <c r="C7" s="22">
        <f>C8</f>
        <v>7408.03</v>
      </c>
      <c r="D7" s="22">
        <f>D8</f>
        <v>132</v>
      </c>
      <c r="E7" s="22">
        <f>SUM(F7:G7)</f>
        <v>7540.03</v>
      </c>
      <c r="F7" s="22">
        <f>F8</f>
        <v>7408.03</v>
      </c>
      <c r="G7" s="22">
        <f>G8</f>
        <v>132</v>
      </c>
      <c r="H7" s="2">
        <v>100</v>
      </c>
      <c r="I7" s="22">
        <f>SUM(J7:K7)</f>
        <v>6251.51</v>
      </c>
      <c r="J7" s="22">
        <f>J8</f>
        <v>4532.1400000000003</v>
      </c>
      <c r="K7" s="22">
        <f>K8</f>
        <v>1719.3700000000001</v>
      </c>
      <c r="L7" s="18">
        <f>ROUND((E7/I7-1)*100,2)</f>
        <v>20.61</v>
      </c>
    </row>
    <row r="8" spans="1:12" ht="20.100000000000001" customHeight="1">
      <c r="A8" s="12" t="s">
        <v>94</v>
      </c>
      <c r="B8" s="22">
        <f t="shared" ref="B8:B14" si="0">SUM(C8:D8)</f>
        <v>7540.03</v>
      </c>
      <c r="C8" s="22">
        <f>SUM(C9:C14)</f>
        <v>7408.03</v>
      </c>
      <c r="D8" s="22">
        <f>SUM(D9:D14)</f>
        <v>132</v>
      </c>
      <c r="E8" s="22">
        <f t="shared" ref="E8:E14" si="1">SUM(F8:G8)</f>
        <v>7540.03</v>
      </c>
      <c r="F8" s="22">
        <f>SUM(F9:F14)</f>
        <v>7408.03</v>
      </c>
      <c r="G8" s="22">
        <f>SUM(G9:G14)</f>
        <v>132</v>
      </c>
      <c r="H8" s="2">
        <v>100</v>
      </c>
      <c r="I8" s="22">
        <f t="shared" ref="I8:I14" si="2">SUM(J8:K8)</f>
        <v>6251.51</v>
      </c>
      <c r="J8" s="22">
        <f>SUM(J9:J14)</f>
        <v>4532.1400000000003</v>
      </c>
      <c r="K8" s="22">
        <f>SUM(K9:K14)</f>
        <v>1719.3700000000001</v>
      </c>
      <c r="L8" s="18">
        <f>ROUND((E8/I8-1)*100,2)</f>
        <v>20.61</v>
      </c>
    </row>
    <row r="9" spans="1:12" ht="20.100000000000001" customHeight="1">
      <c r="A9" s="12" t="s">
        <v>95</v>
      </c>
      <c r="B9" s="22">
        <f t="shared" si="0"/>
        <v>0</v>
      </c>
      <c r="C9" s="8"/>
      <c r="D9" s="8"/>
      <c r="E9" s="22">
        <f t="shared" si="1"/>
        <v>0</v>
      </c>
      <c r="F9" s="8"/>
      <c r="G9" s="8"/>
      <c r="H9" s="2">
        <v>100</v>
      </c>
      <c r="I9" s="22">
        <f t="shared" si="2"/>
        <v>4511.8500000000004</v>
      </c>
      <c r="J9" s="8">
        <v>4511.8500000000004</v>
      </c>
      <c r="K9" s="2"/>
      <c r="L9" s="18">
        <f>ROUND((E9/I9-1)*100,2)</f>
        <v>-100</v>
      </c>
    </row>
    <row r="10" spans="1:12" ht="20.100000000000001" customHeight="1">
      <c r="A10" s="5" t="s">
        <v>96</v>
      </c>
      <c r="B10" s="22">
        <f t="shared" si="0"/>
        <v>0</v>
      </c>
      <c r="C10" s="23"/>
      <c r="D10" s="23"/>
      <c r="E10" s="22">
        <f t="shared" si="1"/>
        <v>0</v>
      </c>
      <c r="F10" s="23"/>
      <c r="G10" s="23"/>
      <c r="H10" s="2">
        <v>100</v>
      </c>
      <c r="I10" s="22">
        <f t="shared" si="2"/>
        <v>20</v>
      </c>
      <c r="J10" s="23">
        <v>20</v>
      </c>
      <c r="K10" s="2"/>
      <c r="L10" s="18"/>
    </row>
    <row r="11" spans="1:12" ht="20.100000000000001" customHeight="1">
      <c r="A11" s="12" t="s">
        <v>97</v>
      </c>
      <c r="B11" s="22">
        <f t="shared" si="0"/>
        <v>0</v>
      </c>
      <c r="C11" s="8"/>
      <c r="D11" s="8"/>
      <c r="E11" s="22">
        <f t="shared" si="1"/>
        <v>0</v>
      </c>
      <c r="F11" s="8"/>
      <c r="G11" s="8"/>
      <c r="H11" s="2">
        <v>100</v>
      </c>
      <c r="I11" s="22">
        <f t="shared" si="2"/>
        <v>0.28999999999999998</v>
      </c>
      <c r="J11" s="8">
        <v>0.28999999999999998</v>
      </c>
      <c r="K11" s="2"/>
      <c r="L11" s="18">
        <f>ROUND((E11/I11-1)*100,2)</f>
        <v>-100</v>
      </c>
    </row>
    <row r="12" spans="1:12" ht="20.100000000000001" customHeight="1">
      <c r="A12" s="12" t="s">
        <v>98</v>
      </c>
      <c r="B12" s="22">
        <f t="shared" si="0"/>
        <v>0</v>
      </c>
      <c r="C12" s="22"/>
      <c r="D12" s="22"/>
      <c r="E12" s="22">
        <f t="shared" si="1"/>
        <v>0</v>
      </c>
      <c r="F12" s="22"/>
      <c r="G12" s="22"/>
      <c r="H12" s="2"/>
      <c r="I12" s="22">
        <f t="shared" si="2"/>
        <v>0</v>
      </c>
      <c r="J12" s="2"/>
      <c r="K12" s="2"/>
      <c r="L12" s="18"/>
    </row>
    <row r="13" spans="1:12" ht="20.100000000000001" customHeight="1">
      <c r="A13" s="12" t="s">
        <v>99</v>
      </c>
      <c r="B13" s="22">
        <f t="shared" si="0"/>
        <v>7537.03</v>
      </c>
      <c r="C13" s="22">
        <v>7405.03</v>
      </c>
      <c r="D13" s="22">
        <v>132</v>
      </c>
      <c r="E13" s="22">
        <f t="shared" si="1"/>
        <v>7537.03</v>
      </c>
      <c r="F13" s="22">
        <v>7405.03</v>
      </c>
      <c r="G13" s="22">
        <v>132</v>
      </c>
      <c r="H13" s="2"/>
      <c r="I13" s="22">
        <f t="shared" si="2"/>
        <v>1719.16</v>
      </c>
      <c r="J13" s="2"/>
      <c r="K13" s="2">
        <v>1719.16</v>
      </c>
      <c r="L13" s="18">
        <f>ROUND((E13/I13-1)*100,2)</f>
        <v>338.41</v>
      </c>
    </row>
    <row r="14" spans="1:12" ht="20.100000000000001" customHeight="1">
      <c r="A14" s="12" t="s">
        <v>100</v>
      </c>
      <c r="B14" s="22">
        <f t="shared" si="0"/>
        <v>3</v>
      </c>
      <c r="C14" s="22">
        <v>3</v>
      </c>
      <c r="D14" s="22"/>
      <c r="E14" s="22">
        <f t="shared" si="1"/>
        <v>3</v>
      </c>
      <c r="F14" s="22">
        <v>3</v>
      </c>
      <c r="G14" s="22"/>
      <c r="H14" s="2"/>
      <c r="I14" s="22">
        <f t="shared" si="2"/>
        <v>0.21</v>
      </c>
      <c r="J14" s="2"/>
      <c r="K14" s="2">
        <v>0.21</v>
      </c>
      <c r="L14" s="18">
        <f>ROUND((E14/I14-1)*100,2)</f>
        <v>1328.57</v>
      </c>
    </row>
    <row r="15" spans="1:12" ht="20.100000000000001" customHeight="1">
      <c r="A15" s="12"/>
      <c r="B15" s="22"/>
      <c r="C15" s="22"/>
      <c r="D15" s="22"/>
      <c r="E15" s="22"/>
      <c r="F15" s="22"/>
      <c r="G15" s="22"/>
      <c r="H15" s="2"/>
      <c r="I15" s="2"/>
      <c r="J15" s="2"/>
      <c r="K15" s="2"/>
      <c r="L15" s="2"/>
    </row>
    <row r="16" spans="1:12" ht="20.100000000000001" customHeight="1">
      <c r="A16" s="12"/>
      <c r="B16" s="22"/>
      <c r="C16" s="22"/>
      <c r="D16" s="22"/>
      <c r="E16" s="22"/>
      <c r="F16" s="22"/>
      <c r="G16" s="22"/>
      <c r="H16" s="2"/>
      <c r="I16" s="2"/>
      <c r="J16" s="2"/>
      <c r="K16" s="2"/>
      <c r="L16" s="18"/>
    </row>
    <row r="17" spans="1:12" ht="20.100000000000001" customHeight="1">
      <c r="A17" s="24"/>
      <c r="B17" s="8"/>
      <c r="C17" s="8"/>
      <c r="D17" s="8"/>
      <c r="E17" s="8"/>
      <c r="F17" s="8"/>
      <c r="G17" s="8"/>
      <c r="H17" s="2"/>
      <c r="I17" s="2"/>
      <c r="J17" s="2"/>
      <c r="K17" s="2"/>
      <c r="L17" s="2"/>
    </row>
    <row r="18" spans="1:12" ht="20.100000000000001" customHeight="1">
      <c r="A18" s="17"/>
      <c r="B18" s="22"/>
      <c r="C18" s="22"/>
      <c r="D18" s="22"/>
      <c r="E18" s="22"/>
      <c r="F18" s="22"/>
      <c r="G18" s="22"/>
      <c r="H18" s="18"/>
      <c r="I18" s="2"/>
      <c r="J18" s="2"/>
      <c r="K18" s="2"/>
      <c r="L18" s="18"/>
    </row>
    <row r="19" spans="1:12" ht="20.100000000000001" customHeight="1">
      <c r="A19" s="17"/>
      <c r="B19" s="22"/>
      <c r="C19" s="22"/>
      <c r="D19" s="22"/>
      <c r="E19" s="22"/>
      <c r="F19" s="22"/>
      <c r="G19" s="22"/>
      <c r="H19" s="2"/>
      <c r="I19" s="2"/>
      <c r="J19" s="2"/>
      <c r="K19" s="2"/>
      <c r="L19" s="2"/>
    </row>
    <row r="20" spans="1:12" ht="20.100000000000001" customHeight="1">
      <c r="A20" s="17"/>
      <c r="B20" s="22"/>
      <c r="C20" s="22"/>
      <c r="D20" s="22"/>
      <c r="E20" s="22"/>
      <c r="F20" s="22"/>
      <c r="G20" s="22"/>
      <c r="H20" s="2"/>
      <c r="I20" s="2"/>
      <c r="J20" s="2"/>
      <c r="K20" s="2"/>
      <c r="L20" s="2"/>
    </row>
    <row r="21" spans="1:12" ht="20.100000000000001" customHeight="1">
      <c r="A21" s="17"/>
      <c r="B21" s="22"/>
      <c r="C21" s="22"/>
      <c r="D21" s="22"/>
      <c r="E21" s="22"/>
      <c r="F21" s="22"/>
      <c r="G21" s="22"/>
      <c r="H21" s="2"/>
      <c r="I21" s="2"/>
      <c r="J21" s="2"/>
      <c r="K21" s="2"/>
      <c r="L21" s="2"/>
    </row>
    <row r="22" spans="1:12" ht="20.100000000000001" customHeight="1">
      <c r="A22" s="12"/>
      <c r="B22" s="22">
        <v>0</v>
      </c>
      <c r="C22" s="22"/>
      <c r="D22" s="22"/>
      <c r="E22" s="22">
        <v>0</v>
      </c>
      <c r="F22" s="22"/>
      <c r="G22" s="22"/>
      <c r="H22" s="2"/>
      <c r="I22" s="2"/>
      <c r="J22" s="2"/>
      <c r="K22" s="2"/>
      <c r="L22" s="2"/>
    </row>
    <row r="23" spans="1:12" ht="20.100000000000001" customHeight="1">
      <c r="A23" s="25"/>
      <c r="B23" s="8"/>
      <c r="C23" s="8"/>
      <c r="D23" s="8"/>
      <c r="E23" s="8"/>
      <c r="F23" s="8"/>
      <c r="G23" s="8"/>
      <c r="H23" s="2"/>
      <c r="I23" s="2"/>
      <c r="J23" s="2"/>
      <c r="K23" s="2"/>
      <c r="L23" s="2"/>
    </row>
    <row r="24" spans="1:12" ht="20.100000000000001" customHeight="1">
      <c r="A24" s="25"/>
      <c r="B24" s="8"/>
      <c r="C24" s="8"/>
      <c r="D24" s="8"/>
      <c r="E24" s="8"/>
      <c r="F24" s="8"/>
      <c r="G24" s="8"/>
      <c r="H24" s="2"/>
      <c r="I24" s="2"/>
      <c r="J24" s="2"/>
      <c r="K24" s="2"/>
      <c r="L24" s="2"/>
    </row>
    <row r="25" spans="1:12" ht="20.100000000000001" customHeight="1">
      <c r="A25" s="25"/>
      <c r="B25" s="8"/>
      <c r="C25" s="8"/>
      <c r="D25" s="8"/>
      <c r="E25" s="8"/>
      <c r="F25" s="8"/>
      <c r="G25" s="8"/>
      <c r="H25" s="2"/>
      <c r="I25" s="2"/>
      <c r="J25" s="2"/>
      <c r="K25" s="2"/>
      <c r="L25" s="2"/>
    </row>
    <row r="26" spans="1:12" ht="20.100000000000001" customHeight="1">
      <c r="A26" s="3" t="s">
        <v>101</v>
      </c>
      <c r="B26" s="6">
        <f t="shared" ref="B26:G26" si="3">SUM(B6:B7)</f>
        <v>7540.03</v>
      </c>
      <c r="C26" s="6">
        <f t="shared" si="3"/>
        <v>7408.03</v>
      </c>
      <c r="D26" s="6">
        <f t="shared" si="3"/>
        <v>132</v>
      </c>
      <c r="E26" s="6">
        <f t="shared" si="3"/>
        <v>7540.03</v>
      </c>
      <c r="F26" s="6">
        <f t="shared" si="3"/>
        <v>7408.03</v>
      </c>
      <c r="G26" s="6">
        <f t="shared" si="3"/>
        <v>132</v>
      </c>
      <c r="H26" s="18">
        <f>E26/B26*100</f>
        <v>100</v>
      </c>
      <c r="I26" s="6">
        <f>SUM(I6:I7)</f>
        <v>6251.51</v>
      </c>
      <c r="J26" s="6"/>
      <c r="K26" s="6"/>
      <c r="L26" s="18">
        <f>ROUND((E26/I26-1)*100,2)</f>
        <v>20.61</v>
      </c>
    </row>
  </sheetData>
  <mergeCells count="5">
    <mergeCell ref="A2:L2"/>
    <mergeCell ref="B4:D4"/>
    <mergeCell ref="E4:G4"/>
    <mergeCell ref="I4:K4"/>
    <mergeCell ref="A4:A5"/>
  </mergeCells>
  <phoneticPr fontId="8" type="noConversion"/>
  <pageMargins left="0.75" right="0.75" top="1" bottom="1" header="0.5" footer="0.5"/>
  <pageSetup paperSize="9" scale="54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D23" sqref="D23"/>
    </sheetView>
  </sheetViews>
  <sheetFormatPr defaultColWidth="9" defaultRowHeight="14.25"/>
  <cols>
    <col min="1" max="1" width="24.75" customWidth="1"/>
    <col min="2" max="4" width="13.125" customWidth="1"/>
    <col min="9" max="9" width="11.625" bestFit="1" customWidth="1"/>
    <col min="10" max="11" width="11.625" customWidth="1"/>
  </cols>
  <sheetData>
    <row r="1" spans="1:12">
      <c r="A1" t="s">
        <v>102</v>
      </c>
    </row>
    <row r="2" spans="1:12" ht="22.5">
      <c r="A2" s="30" t="s">
        <v>103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>
      <c r="H3" s="1"/>
      <c r="L3" s="1" t="s">
        <v>2</v>
      </c>
    </row>
    <row r="4" spans="1:12" ht="36">
      <c r="A4" s="4" t="s">
        <v>90</v>
      </c>
      <c r="B4" s="31" t="s">
        <v>4</v>
      </c>
      <c r="C4" s="32"/>
      <c r="D4" s="33"/>
      <c r="E4" s="31" t="s">
        <v>104</v>
      </c>
      <c r="F4" s="32"/>
      <c r="G4" s="33"/>
      <c r="H4" s="9" t="s">
        <v>91</v>
      </c>
      <c r="I4" s="34" t="s">
        <v>7</v>
      </c>
      <c r="J4" s="35"/>
      <c r="K4" s="36"/>
      <c r="L4" s="21" t="s">
        <v>8</v>
      </c>
    </row>
    <row r="5" spans="1:12">
      <c r="A5" s="4"/>
      <c r="B5" s="3" t="s">
        <v>9</v>
      </c>
      <c r="C5" s="3" t="s">
        <v>10</v>
      </c>
      <c r="D5" s="3" t="s">
        <v>11</v>
      </c>
      <c r="E5" s="3" t="s">
        <v>9</v>
      </c>
      <c r="F5" s="3" t="s">
        <v>10</v>
      </c>
      <c r="G5" s="3" t="s">
        <v>11</v>
      </c>
      <c r="H5" s="9"/>
      <c r="I5" s="3" t="s">
        <v>9</v>
      </c>
      <c r="J5" s="3" t="s">
        <v>10</v>
      </c>
      <c r="K5" s="3" t="s">
        <v>11</v>
      </c>
      <c r="L5" s="21"/>
    </row>
    <row r="6" spans="1:12" ht="20.100000000000001" customHeight="1">
      <c r="A6" s="12" t="s">
        <v>105</v>
      </c>
      <c r="B6" s="14">
        <f>SUM(C6:D6)</f>
        <v>0</v>
      </c>
      <c r="C6" s="15"/>
      <c r="D6" s="15"/>
      <c r="E6" s="14">
        <f>SUM(F6:G6)</f>
        <v>0</v>
      </c>
      <c r="F6" s="15"/>
      <c r="G6" s="15"/>
      <c r="H6" s="16"/>
      <c r="I6" s="14">
        <f t="shared" ref="I6:I22" si="0">SUM(J6:K6)</f>
        <v>0</v>
      </c>
      <c r="J6" s="15"/>
      <c r="K6" s="15"/>
      <c r="L6" s="16"/>
    </row>
    <row r="7" spans="1:12" ht="20.100000000000001" customHeight="1">
      <c r="A7" s="17" t="s">
        <v>106</v>
      </c>
      <c r="B7" s="14">
        <f t="shared" ref="B7:B22" si="1">SUM(C7:D7)</f>
        <v>7537.03</v>
      </c>
      <c r="C7" s="6">
        <f>SUM(C8:C10)</f>
        <v>7405.03</v>
      </c>
      <c r="D7" s="6">
        <f>SUM(D8:D10)</f>
        <v>132</v>
      </c>
      <c r="E7" s="14">
        <f t="shared" ref="E7:E22" si="2">SUM(F7:G7)</f>
        <v>7537.03</v>
      </c>
      <c r="F7" s="6">
        <f>SUM(F8:F10)</f>
        <v>7405.03</v>
      </c>
      <c r="G7" s="6">
        <f>SUM(G8:G10)</f>
        <v>132</v>
      </c>
      <c r="H7" s="18">
        <f>E7/B7*100</f>
        <v>100</v>
      </c>
      <c r="I7" s="14">
        <f t="shared" si="0"/>
        <v>6231.01</v>
      </c>
      <c r="J7" s="6">
        <f>SUM(J8:J10)</f>
        <v>4511.8500000000004</v>
      </c>
      <c r="K7" s="6">
        <f>SUM(K8:K10)</f>
        <v>1719.16</v>
      </c>
      <c r="L7" s="18">
        <f>ROUND((E7/I7-1)*100,2)</f>
        <v>20.96</v>
      </c>
    </row>
    <row r="8" spans="1:12" ht="20.100000000000001" customHeight="1">
      <c r="A8" s="19" t="s">
        <v>107</v>
      </c>
      <c r="B8" s="14">
        <f t="shared" si="1"/>
        <v>7537.03</v>
      </c>
      <c r="C8" s="8">
        <v>7405.03</v>
      </c>
      <c r="D8" s="8">
        <v>132</v>
      </c>
      <c r="E8" s="14">
        <f t="shared" si="2"/>
        <v>7537.03</v>
      </c>
      <c r="F8" s="8">
        <v>7405.03</v>
      </c>
      <c r="G8" s="8">
        <v>132</v>
      </c>
      <c r="H8" s="18">
        <f>E8/B8*100</f>
        <v>100</v>
      </c>
      <c r="I8" s="14">
        <f t="shared" si="0"/>
        <v>6231.01</v>
      </c>
      <c r="J8" s="8">
        <v>4511.8500000000004</v>
      </c>
      <c r="K8" s="8">
        <v>1719.16</v>
      </c>
      <c r="L8" s="18">
        <f>ROUND((E8/I8-1)*100,2)</f>
        <v>20.96</v>
      </c>
    </row>
    <row r="9" spans="1:12" ht="20.100000000000001" customHeight="1">
      <c r="A9" s="19" t="s">
        <v>108</v>
      </c>
      <c r="B9" s="14">
        <f t="shared" si="1"/>
        <v>0</v>
      </c>
      <c r="C9" s="20"/>
      <c r="D9" s="20"/>
      <c r="E9" s="14">
        <f t="shared" si="2"/>
        <v>0</v>
      </c>
      <c r="F9" s="20"/>
      <c r="G9" s="20"/>
      <c r="H9" s="18"/>
      <c r="I9" s="14">
        <f t="shared" si="0"/>
        <v>0</v>
      </c>
      <c r="J9" s="20"/>
      <c r="K9" s="20"/>
      <c r="L9" s="18"/>
    </row>
    <row r="10" spans="1:12" ht="20.100000000000001" customHeight="1">
      <c r="A10" s="19" t="s">
        <v>109</v>
      </c>
      <c r="B10" s="14">
        <f t="shared" si="1"/>
        <v>0</v>
      </c>
      <c r="C10" s="20"/>
      <c r="D10" s="20"/>
      <c r="E10" s="14">
        <f t="shared" si="2"/>
        <v>0</v>
      </c>
      <c r="F10" s="20"/>
      <c r="G10" s="20"/>
      <c r="H10" s="18"/>
      <c r="I10" s="14">
        <f t="shared" si="0"/>
        <v>0</v>
      </c>
      <c r="J10" s="20"/>
      <c r="K10" s="20"/>
      <c r="L10" s="18"/>
    </row>
    <row r="11" spans="1:12" ht="20.100000000000001" customHeight="1">
      <c r="A11" s="17" t="s">
        <v>110</v>
      </c>
      <c r="B11" s="14">
        <f t="shared" si="1"/>
        <v>0</v>
      </c>
      <c r="C11" s="14"/>
      <c r="D11" s="14"/>
      <c r="E11" s="14">
        <f t="shared" si="2"/>
        <v>0</v>
      </c>
      <c r="F11" s="14"/>
      <c r="G11" s="14"/>
      <c r="H11" s="18"/>
      <c r="I11" s="14">
        <f t="shared" si="0"/>
        <v>0</v>
      </c>
      <c r="J11" s="14">
        <f>J12</f>
        <v>0</v>
      </c>
      <c r="K11" s="14"/>
      <c r="L11" s="16"/>
    </row>
    <row r="12" spans="1:12" ht="20.100000000000001" customHeight="1">
      <c r="A12" s="19" t="s">
        <v>111</v>
      </c>
      <c r="B12" s="14">
        <f t="shared" si="1"/>
        <v>0</v>
      </c>
      <c r="C12" s="14"/>
      <c r="D12" s="14"/>
      <c r="E12" s="14">
        <f t="shared" si="2"/>
        <v>0</v>
      </c>
      <c r="F12" s="14"/>
      <c r="G12" s="14"/>
      <c r="H12" s="18"/>
      <c r="I12" s="14">
        <f t="shared" si="0"/>
        <v>0</v>
      </c>
      <c r="J12" s="14"/>
      <c r="K12" s="14"/>
      <c r="L12" s="16"/>
    </row>
    <row r="13" spans="1:12" ht="20.100000000000001" customHeight="1">
      <c r="A13" s="17" t="s">
        <v>112</v>
      </c>
      <c r="B13" s="14">
        <f t="shared" si="1"/>
        <v>0</v>
      </c>
      <c r="C13" s="14"/>
      <c r="D13" s="14"/>
      <c r="E13" s="14">
        <f t="shared" si="2"/>
        <v>0</v>
      </c>
      <c r="F13" s="14"/>
      <c r="G13" s="14"/>
      <c r="H13" s="16"/>
      <c r="I13" s="14">
        <f t="shared" si="0"/>
        <v>0</v>
      </c>
      <c r="J13" s="14"/>
      <c r="K13" s="14"/>
      <c r="L13" s="16"/>
    </row>
    <row r="14" spans="1:12" ht="28.5" customHeight="1">
      <c r="A14" s="17" t="s">
        <v>113</v>
      </c>
      <c r="B14" s="14">
        <f t="shared" si="1"/>
        <v>0</v>
      </c>
      <c r="C14" s="14"/>
      <c r="D14" s="14"/>
      <c r="E14" s="14">
        <f t="shared" si="2"/>
        <v>0</v>
      </c>
      <c r="F14" s="14"/>
      <c r="G14" s="14"/>
      <c r="H14" s="16"/>
      <c r="I14" s="14">
        <f t="shared" si="0"/>
        <v>0</v>
      </c>
      <c r="J14" s="14"/>
      <c r="K14" s="14"/>
      <c r="L14" s="16"/>
    </row>
    <row r="15" spans="1:12" ht="38.25" customHeight="1">
      <c r="A15" s="17" t="s">
        <v>114</v>
      </c>
      <c r="B15" s="14">
        <f t="shared" si="1"/>
        <v>0</v>
      </c>
      <c r="C15" s="14"/>
      <c r="D15" s="14"/>
      <c r="E15" s="14">
        <f t="shared" si="2"/>
        <v>0</v>
      </c>
      <c r="F15" s="14"/>
      <c r="G15" s="14"/>
      <c r="H15" s="16"/>
      <c r="I15" s="14">
        <f t="shared" si="0"/>
        <v>0</v>
      </c>
      <c r="J15" s="14"/>
      <c r="K15" s="14"/>
      <c r="L15" s="16"/>
    </row>
    <row r="16" spans="1:12" ht="33" customHeight="1">
      <c r="A16" s="17" t="s">
        <v>115</v>
      </c>
      <c r="B16" s="14">
        <f t="shared" si="1"/>
        <v>0</v>
      </c>
      <c r="C16" s="14"/>
      <c r="D16" s="14"/>
      <c r="E16" s="14">
        <f t="shared" si="2"/>
        <v>0</v>
      </c>
      <c r="F16" s="14"/>
      <c r="G16" s="14"/>
      <c r="H16" s="16"/>
      <c r="I16" s="14">
        <f t="shared" si="0"/>
        <v>0</v>
      </c>
      <c r="J16" s="14"/>
      <c r="K16" s="14"/>
      <c r="L16" s="18"/>
    </row>
    <row r="17" spans="1:12" ht="20.100000000000001" customHeight="1">
      <c r="A17" s="17" t="s">
        <v>116</v>
      </c>
      <c r="B17" s="14">
        <f t="shared" si="1"/>
        <v>0</v>
      </c>
      <c r="C17" s="14"/>
      <c r="D17" s="14"/>
      <c r="E17" s="14">
        <f t="shared" si="2"/>
        <v>0</v>
      </c>
      <c r="F17" s="14"/>
      <c r="G17" s="14"/>
      <c r="H17" s="16"/>
      <c r="I17" s="14">
        <f t="shared" si="0"/>
        <v>0</v>
      </c>
      <c r="J17" s="14"/>
      <c r="K17" s="14"/>
      <c r="L17" s="16"/>
    </row>
    <row r="18" spans="1:12" ht="20.100000000000001" customHeight="1">
      <c r="A18" s="17" t="s">
        <v>117</v>
      </c>
      <c r="B18" s="14">
        <f t="shared" si="1"/>
        <v>3</v>
      </c>
      <c r="C18" s="14">
        <f>SUM(C19:C20)</f>
        <v>3</v>
      </c>
      <c r="D18" s="14">
        <f>SUM(D19:D20)</f>
        <v>0</v>
      </c>
      <c r="E18" s="14">
        <f t="shared" si="2"/>
        <v>3</v>
      </c>
      <c r="F18" s="14">
        <f>SUM(F19:F20)</f>
        <v>3</v>
      </c>
      <c r="G18" s="14">
        <f>SUM(G19:G20)</f>
        <v>0</v>
      </c>
      <c r="H18" s="18">
        <f>E18/B18*100</f>
        <v>100</v>
      </c>
      <c r="I18" s="14">
        <f t="shared" si="0"/>
        <v>20.5</v>
      </c>
      <c r="J18" s="14">
        <f>SUM(J19:J20)</f>
        <v>20.29</v>
      </c>
      <c r="K18" s="14">
        <f>SUM(K19:K20)</f>
        <v>0.21</v>
      </c>
      <c r="L18" s="18">
        <f>ROUND((E18/I18-1)*100,2)</f>
        <v>-85.37</v>
      </c>
    </row>
    <row r="19" spans="1:12" ht="25.5" customHeight="1">
      <c r="A19" s="7" t="s">
        <v>118</v>
      </c>
      <c r="B19" s="14">
        <f t="shared" si="1"/>
        <v>3</v>
      </c>
      <c r="C19" s="20">
        <v>3</v>
      </c>
      <c r="D19" s="20"/>
      <c r="E19" s="14">
        <f t="shared" si="2"/>
        <v>3</v>
      </c>
      <c r="F19" s="20">
        <v>3</v>
      </c>
      <c r="G19" s="20"/>
      <c r="H19" s="18"/>
      <c r="I19" s="14">
        <f t="shared" si="0"/>
        <v>20.21</v>
      </c>
      <c r="J19" s="20">
        <v>20</v>
      </c>
      <c r="K19" s="20">
        <v>0.21</v>
      </c>
      <c r="L19" s="18">
        <v>100</v>
      </c>
    </row>
    <row r="20" spans="1:12" ht="25.5" customHeight="1">
      <c r="A20" s="19" t="s">
        <v>119</v>
      </c>
      <c r="B20" s="14">
        <f t="shared" si="1"/>
        <v>0</v>
      </c>
      <c r="C20" s="20"/>
      <c r="D20" s="20"/>
      <c r="E20" s="14">
        <f t="shared" si="2"/>
        <v>0</v>
      </c>
      <c r="F20" s="20"/>
      <c r="G20" s="20"/>
      <c r="H20" s="18"/>
      <c r="I20" s="14">
        <f t="shared" si="0"/>
        <v>0.28999999999999998</v>
      </c>
      <c r="J20" s="20">
        <v>0.28999999999999998</v>
      </c>
      <c r="K20" s="20"/>
      <c r="L20" s="18">
        <f>ROUND((E20/I20-1)*100,2)</f>
        <v>-100</v>
      </c>
    </row>
    <row r="21" spans="1:12" ht="20.100000000000001" customHeight="1">
      <c r="A21" s="17" t="s">
        <v>120</v>
      </c>
      <c r="B21" s="14">
        <f t="shared" si="1"/>
        <v>0</v>
      </c>
      <c r="C21" s="14"/>
      <c r="D21" s="14"/>
      <c r="E21" s="14">
        <f t="shared" si="2"/>
        <v>0</v>
      </c>
      <c r="F21" s="14"/>
      <c r="G21" s="14"/>
      <c r="H21" s="16"/>
      <c r="I21" s="14">
        <f t="shared" si="0"/>
        <v>0</v>
      </c>
      <c r="J21" s="14"/>
      <c r="K21" s="16"/>
      <c r="L21" s="16"/>
    </row>
    <row r="22" spans="1:12" ht="20.100000000000001" customHeight="1">
      <c r="A22" s="9" t="s">
        <v>121</v>
      </c>
      <c r="B22" s="14">
        <f t="shared" si="1"/>
        <v>7540.03</v>
      </c>
      <c r="C22" s="14">
        <f>SUM(C6,C7,C11,C13,C14,C15,C16,C17,C18,C21)</f>
        <v>7408.03</v>
      </c>
      <c r="D22" s="14">
        <f>SUM(D6,D7,D11,D13,D14,D15,D16,D17,D18,D21)</f>
        <v>132</v>
      </c>
      <c r="E22" s="14">
        <f t="shared" si="2"/>
        <v>7540.03</v>
      </c>
      <c r="F22" s="14">
        <f>SUM(F6,F7,F11,F13,F14,F15,F16,F17,F18,F21)</f>
        <v>7408.03</v>
      </c>
      <c r="G22" s="14">
        <f>SUM(G6,G7,G11,G13,G14,G15,G16,G17,G18,G21)</f>
        <v>132</v>
      </c>
      <c r="H22" s="18">
        <f>E22/B22*100</f>
        <v>100</v>
      </c>
      <c r="I22" s="14">
        <f t="shared" si="0"/>
        <v>6251.51</v>
      </c>
      <c r="J22" s="14">
        <f>SUM(J6,J7,J11,J13,J14,J15,J16,J17,J18,J21)</f>
        <v>4532.1400000000003</v>
      </c>
      <c r="K22" s="14">
        <f>SUM(K6,K7,K11,K13,K14,K15,K16,K17,K18,K21)</f>
        <v>1719.3700000000001</v>
      </c>
      <c r="L22" s="18">
        <f>ROUND((E22/I22-1)*100,2)</f>
        <v>20.61</v>
      </c>
    </row>
  </sheetData>
  <mergeCells count="4">
    <mergeCell ref="A2:L2"/>
    <mergeCell ref="B4:D4"/>
    <mergeCell ref="E4:G4"/>
    <mergeCell ref="I4:K4"/>
  </mergeCells>
  <phoneticPr fontId="8" type="noConversion"/>
  <pageMargins left="0.75" right="0.75" top="1" bottom="1" header="0.5" footer="0.5"/>
  <pageSetup paperSize="9" scale="56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showZeros="0" tabSelected="1" workbookViewId="0">
      <selection activeCell="C18" sqref="C18"/>
    </sheetView>
  </sheetViews>
  <sheetFormatPr defaultColWidth="9" defaultRowHeight="14.25"/>
  <cols>
    <col min="1" max="1" width="24.75" customWidth="1"/>
    <col min="2" max="4" width="11.5" customWidth="1"/>
    <col min="5" max="5" width="13.125" customWidth="1"/>
    <col min="6" max="6" width="12.5" customWidth="1"/>
    <col min="7" max="7" width="11.25" customWidth="1"/>
  </cols>
  <sheetData>
    <row r="1" spans="1:8">
      <c r="A1" t="s">
        <v>122</v>
      </c>
    </row>
    <row r="2" spans="1:8" ht="22.5">
      <c r="A2" s="30" t="s">
        <v>123</v>
      </c>
      <c r="B2" s="30"/>
      <c r="C2" s="30"/>
      <c r="D2" s="30"/>
      <c r="E2" s="30"/>
      <c r="F2" s="30"/>
    </row>
    <row r="3" spans="1:8">
      <c r="G3" s="1" t="s">
        <v>2</v>
      </c>
    </row>
    <row r="4" spans="1:8" ht="32.25" customHeight="1">
      <c r="A4" s="45" t="s">
        <v>3</v>
      </c>
      <c r="B4" s="41" t="s">
        <v>67</v>
      </c>
      <c r="C4" s="42"/>
      <c r="D4" s="43"/>
      <c r="E4" s="45" t="s">
        <v>3</v>
      </c>
      <c r="F4" s="41" t="s">
        <v>67</v>
      </c>
      <c r="G4" s="42"/>
      <c r="H4" s="43"/>
    </row>
    <row r="5" spans="1:8" ht="32.25" customHeight="1">
      <c r="A5" s="46"/>
      <c r="B5" s="3" t="s">
        <v>9</v>
      </c>
      <c r="C5" s="3" t="s">
        <v>10</v>
      </c>
      <c r="D5" s="3" t="s">
        <v>11</v>
      </c>
      <c r="E5" s="46"/>
      <c r="F5" s="3" t="s">
        <v>9</v>
      </c>
      <c r="G5" s="3" t="s">
        <v>10</v>
      </c>
      <c r="H5" s="3" t="s">
        <v>11</v>
      </c>
    </row>
    <row r="6" spans="1:8" ht="26.25" customHeight="1">
      <c r="A6" s="3" t="s">
        <v>124</v>
      </c>
      <c r="B6" s="6">
        <f>SUM(C6:D6)</f>
        <v>0</v>
      </c>
      <c r="C6" s="6"/>
      <c r="D6" s="6"/>
      <c r="E6" s="9" t="s">
        <v>121</v>
      </c>
      <c r="F6" s="10">
        <f>SUM(G6:H6)</f>
        <v>0</v>
      </c>
      <c r="G6" s="11"/>
      <c r="H6" s="11"/>
    </row>
    <row r="7" spans="1:8" ht="24.95" customHeight="1">
      <c r="A7" s="5" t="s">
        <v>69</v>
      </c>
      <c r="B7" s="6">
        <f t="shared" ref="B7:B14" si="0">SUM(C7:D7)</f>
        <v>7540.03</v>
      </c>
      <c r="C7" s="8">
        <v>7408.03</v>
      </c>
      <c r="D7" s="8">
        <v>132</v>
      </c>
      <c r="E7" s="5" t="s">
        <v>70</v>
      </c>
      <c r="F7" s="10">
        <f t="shared" ref="F7:F14" si="1">SUM(G7:H7)</f>
        <v>7540.03</v>
      </c>
      <c r="G7" s="11">
        <v>7408.03</v>
      </c>
      <c r="H7" s="11">
        <v>132</v>
      </c>
    </row>
    <row r="8" spans="1:8" ht="24.95" customHeight="1">
      <c r="A8" s="12" t="s">
        <v>73</v>
      </c>
      <c r="B8" s="6">
        <f t="shared" si="0"/>
        <v>0</v>
      </c>
      <c r="C8" s="8"/>
      <c r="D8" s="8"/>
      <c r="E8" s="5" t="s">
        <v>74</v>
      </c>
      <c r="F8" s="10">
        <f t="shared" si="1"/>
        <v>0</v>
      </c>
      <c r="G8" s="11"/>
      <c r="H8" s="11"/>
    </row>
    <row r="9" spans="1:8" ht="24.95" customHeight="1">
      <c r="A9" s="12" t="s">
        <v>75</v>
      </c>
      <c r="B9" s="6">
        <f t="shared" si="0"/>
        <v>0</v>
      </c>
      <c r="C9" s="8"/>
      <c r="D9" s="8"/>
      <c r="E9" s="5"/>
      <c r="F9" s="10">
        <f t="shared" si="1"/>
        <v>0</v>
      </c>
      <c r="G9" s="11"/>
      <c r="H9" s="11"/>
    </row>
    <row r="10" spans="1:8" ht="24.95" customHeight="1">
      <c r="A10" s="12" t="s">
        <v>79</v>
      </c>
      <c r="B10" s="6">
        <f t="shared" si="0"/>
        <v>0</v>
      </c>
      <c r="C10" s="6"/>
      <c r="D10" s="6"/>
      <c r="E10" s="5" t="s">
        <v>80</v>
      </c>
      <c r="F10" s="10">
        <f t="shared" si="1"/>
        <v>0</v>
      </c>
      <c r="G10" s="11"/>
      <c r="H10" s="11"/>
    </row>
    <row r="11" spans="1:8" ht="24.95" customHeight="1">
      <c r="A11" s="13" t="s">
        <v>125</v>
      </c>
      <c r="B11" s="6">
        <f t="shared" si="0"/>
        <v>0</v>
      </c>
      <c r="C11" s="8"/>
      <c r="D11" s="8"/>
      <c r="E11" s="5"/>
      <c r="F11" s="10">
        <f t="shared" si="1"/>
        <v>0</v>
      </c>
      <c r="G11" s="11"/>
      <c r="H11" s="11"/>
    </row>
    <row r="12" spans="1:8" ht="24.95" customHeight="1">
      <c r="A12" s="13" t="s">
        <v>126</v>
      </c>
      <c r="B12" s="6">
        <f t="shared" si="0"/>
        <v>0</v>
      </c>
      <c r="C12" s="8"/>
      <c r="D12" s="8"/>
      <c r="E12" s="5"/>
      <c r="F12" s="10">
        <f t="shared" si="1"/>
        <v>0</v>
      </c>
      <c r="G12" s="11"/>
      <c r="H12" s="11"/>
    </row>
    <row r="13" spans="1:8" ht="24.95" customHeight="1">
      <c r="A13" s="7" t="s">
        <v>84</v>
      </c>
      <c r="B13" s="6">
        <f t="shared" si="0"/>
        <v>0</v>
      </c>
      <c r="C13" s="8"/>
      <c r="D13" s="8"/>
      <c r="E13" s="5" t="s">
        <v>83</v>
      </c>
      <c r="F13" s="10">
        <f t="shared" si="1"/>
        <v>0</v>
      </c>
      <c r="G13" s="11"/>
      <c r="H13" s="11"/>
    </row>
    <row r="14" spans="1:8" ht="24.95" customHeight="1">
      <c r="A14" s="3" t="s">
        <v>86</v>
      </c>
      <c r="B14" s="6">
        <f t="shared" si="0"/>
        <v>7540.03</v>
      </c>
      <c r="C14" s="6">
        <f>SUM(C6:C10)</f>
        <v>7408.03</v>
      </c>
      <c r="D14" s="6">
        <f>SUM(D6:D10)</f>
        <v>132</v>
      </c>
      <c r="E14" s="3" t="s">
        <v>87</v>
      </c>
      <c r="F14" s="10">
        <f t="shared" si="1"/>
        <v>7540.03</v>
      </c>
      <c r="G14" s="10">
        <f>SUM(G7,G13)</f>
        <v>7408.03</v>
      </c>
      <c r="H14" s="10">
        <f>SUM(H6:H10)</f>
        <v>132</v>
      </c>
    </row>
    <row r="15" spans="1:8" ht="38.25" customHeight="1"/>
    <row r="16" spans="1:8" ht="33" customHeight="1"/>
    <row r="17" ht="20.100000000000001" customHeight="1"/>
    <row r="18" ht="20.100000000000001" customHeight="1"/>
    <row r="19" ht="25.5" customHeight="1"/>
    <row r="20" ht="20.100000000000001" customHeight="1"/>
    <row r="21" ht="20.100000000000001" customHeight="1"/>
  </sheetData>
  <mergeCells count="5">
    <mergeCell ref="A2:F2"/>
    <mergeCell ref="B4:D4"/>
    <mergeCell ref="F4:H4"/>
    <mergeCell ref="A4:A5"/>
    <mergeCell ref="E4:E5"/>
  </mergeCells>
  <phoneticPr fontId="8" type="noConversion"/>
  <pageMargins left="0.75" right="0.75" top="1" bottom="1" header="0.5" footer="0.5"/>
  <pageSetup paperSize="9" scale="7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</vt:lpstr>
      <vt:lpstr>表2</vt:lpstr>
      <vt:lpstr>表3</vt:lpstr>
      <vt:lpstr>表4</vt:lpstr>
      <vt:lpstr>表5</vt:lpstr>
      <vt:lpstr>表6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任福江</dc:creator>
  <cp:lastModifiedBy>任福江</cp:lastModifiedBy>
  <cp:lastPrinted>2020-10-21T08:15:12Z</cp:lastPrinted>
  <dcterms:created xsi:type="dcterms:W3CDTF">2017-05-17T01:05:58Z</dcterms:created>
  <dcterms:modified xsi:type="dcterms:W3CDTF">2020-10-21T08:47:57Z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